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25" activeTab="0"/>
  </bookViews>
  <sheets>
    <sheet name="9-11 девушки" sheetId="1" r:id="rId1"/>
    <sheet name="9-11 юноши" sheetId="2" r:id="rId2"/>
    <sheet name="7-8 девушки" sheetId="3" r:id="rId3"/>
    <sheet name="7-8 юноши" sheetId="4" r:id="rId4"/>
  </sheets>
  <definedNames/>
  <calcPr fullCalcOnLoad="1"/>
</workbook>
</file>

<file path=xl/sharedStrings.xml><?xml version="1.0" encoding="utf-8"?>
<sst xmlns="http://schemas.openxmlformats.org/spreadsheetml/2006/main" count="466" uniqueCount="163">
  <si>
    <t>Сумма баллов</t>
  </si>
  <si>
    <t>Зачетный балл</t>
  </si>
  <si>
    <t>место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</si>
  <si>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</si>
  <si>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</si>
  <si>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</si>
  <si>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</si>
  <si>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</si>
  <si>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</si>
  <si>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</si>
  <si>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>4</t>
  </si>
  <si>
    <t>5</t>
  </si>
  <si>
    <t>6</t>
  </si>
  <si>
    <t>7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</si>
  <si>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</si>
  <si>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</si>
  <si>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</si>
  <si>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</si>
  <si>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</si>
  <si>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</si>
  <si>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</si>
  <si>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 xml:space="preserve">Муниципальное автономное общеобразовательное учреждение "Платошинская средняя школа"  </t>
  </si>
  <si>
    <t xml:space="preserve">Муниципальное автономное общеобразовательное учреждение "Бабкинская средняя школа"  </t>
  </si>
  <si>
    <t xml:space="preserve">Муниципальное автономное общеобразовательное учреждение "Усть-Качкинская средняя школа"  </t>
  </si>
  <si>
    <t xml:space="preserve">Муниципальное автономное общеобразовательное учреждение "Сылвенская средняя школа"  </t>
  </si>
  <si>
    <t xml:space="preserve">Муниципальное автономное общеобразовательное учреждение "Юговская средняя школа"  </t>
  </si>
  <si>
    <t xml:space="preserve">Муниципальное автономное общеобразовательное учреждение "Кондратовская средняя школа"  </t>
  </si>
  <si>
    <t xml:space="preserve">Муниципальное автономное общеобразовательное учреждение "Савинская средняя школа"  </t>
  </si>
  <si>
    <t xml:space="preserve">Муниципальнго автономное общеобразовательное учреждение "Лобановская средняя школа"  </t>
  </si>
  <si>
    <t>ЮНОШИ 7 - 8 кл.</t>
  </si>
  <si>
    <t>Теория</t>
  </si>
  <si>
    <t>ГАОУ "Пермский кадетский корпус Приволжского федерального округа им. Героя России Ф.Кузьмина"</t>
  </si>
  <si>
    <t>ПРОТОКОЛ МУНИЦИПАЛЬНОГО ЭТАПА ВСЕРОССИЙСКОЙ ОЛИМПИАДЫ ШКОЛЬНИКОВ ПО ПРЕДМЕТУ "ФИЗИЧЕСКАЯ КУЛЬТУРА"</t>
  </si>
  <si>
    <t xml:space="preserve">ДЕВУШКИ  9 - 11 кл.                                    </t>
  </si>
  <si>
    <t>ПОБЕДИТЕЛЬ</t>
  </si>
  <si>
    <t>ПРИЗЕР</t>
  </si>
  <si>
    <t>Учитель физической культуры, подготовивший участника</t>
  </si>
  <si>
    <t xml:space="preserve">ЮНОШИ 9 -11 кл. </t>
  </si>
  <si>
    <t xml:space="preserve">ДЕВУШКИ 7-8 кл. </t>
  </si>
  <si>
    <t>СТАТУС</t>
  </si>
  <si>
    <t>участник</t>
  </si>
  <si>
    <t>время</t>
  </si>
  <si>
    <t>штраф</t>
  </si>
  <si>
    <t>итоговый результат</t>
  </si>
  <si>
    <t>мин</t>
  </si>
  <si>
    <t>сек</t>
  </si>
  <si>
    <t>рез-т в сек</t>
  </si>
  <si>
    <t xml:space="preserve">Муниципальное автономное общеобразовательное учреждение "Конзаводская средняя школа имени В.К. Блюхера"  </t>
  </si>
  <si>
    <t>8</t>
  </si>
  <si>
    <t>9</t>
  </si>
  <si>
    <t>10</t>
  </si>
  <si>
    <t>Образовательное учреждение (сокращенное наименвание)</t>
  </si>
  <si>
    <t>Члены жюри:</t>
  </si>
  <si>
    <t>18-19 ноября 2022 года</t>
  </si>
  <si>
    <t>Спортивные игры</t>
  </si>
  <si>
    <t>Блюденов</t>
  </si>
  <si>
    <t>Лев</t>
  </si>
  <si>
    <t>Константинович</t>
  </si>
  <si>
    <t>Бурлаков</t>
  </si>
  <si>
    <t>Кирилл</t>
  </si>
  <si>
    <t>Павлович</t>
  </si>
  <si>
    <t>Клевцов</t>
  </si>
  <si>
    <t>Алексей</t>
  </si>
  <si>
    <t>Владимирович</t>
  </si>
  <si>
    <t>Мордвин</t>
  </si>
  <si>
    <t>Андрей</t>
  </si>
  <si>
    <t>Сергеевич</t>
  </si>
  <si>
    <t>Петров</t>
  </si>
  <si>
    <t>Константин</t>
  </si>
  <si>
    <t>Кочёвский муниципальный округ</t>
  </si>
  <si>
    <t>МБОУ "Кочёвская СОШ"</t>
  </si>
  <si>
    <t>МБОУ "Пелымская СОШ"</t>
  </si>
  <si>
    <t>8"а"</t>
  </si>
  <si>
    <t>8"б"</t>
  </si>
  <si>
    <t>8"в"</t>
  </si>
  <si>
    <t>8"г"</t>
  </si>
  <si>
    <t>не явился</t>
  </si>
  <si>
    <t>Моисеева</t>
  </si>
  <si>
    <t>Алиса</t>
  </si>
  <si>
    <t>Сергеевна</t>
  </si>
  <si>
    <t>Некрасова</t>
  </si>
  <si>
    <t>Вероника</t>
  </si>
  <si>
    <t>Александровна</t>
  </si>
  <si>
    <t>Петерсон</t>
  </si>
  <si>
    <t>Анна</t>
  </si>
  <si>
    <t>Николаевна</t>
  </si>
  <si>
    <t>Тотьмянина</t>
  </si>
  <si>
    <t>Александра</t>
  </si>
  <si>
    <t>Хомякова</t>
  </si>
  <si>
    <t>Дарья</t>
  </si>
  <si>
    <t>Алексеевна</t>
  </si>
  <si>
    <t>Минина</t>
  </si>
  <si>
    <t>Диана</t>
  </si>
  <si>
    <t>Владимировна</t>
  </si>
  <si>
    <t>Полина</t>
  </si>
  <si>
    <t>Татьяна</t>
  </si>
  <si>
    <t>Тетерлева</t>
  </si>
  <si>
    <t>Дана</t>
  </si>
  <si>
    <t>Утробина</t>
  </si>
  <si>
    <t>Яна</t>
  </si>
  <si>
    <t>Андреевна</t>
  </si>
  <si>
    <t>Ольга</t>
  </si>
  <si>
    <t>Евгеньевна</t>
  </si>
  <si>
    <t>Ханжина</t>
  </si>
  <si>
    <t>Петровна</t>
  </si>
  <si>
    <t>Чугайнова</t>
  </si>
  <si>
    <t>Юлия</t>
  </si>
  <si>
    <t>Ивановна</t>
  </si>
  <si>
    <t>Есения</t>
  </si>
  <si>
    <t>МБОУ "Юксеевская СОШ"</t>
  </si>
  <si>
    <t>11</t>
  </si>
  <si>
    <t>12</t>
  </si>
  <si>
    <t>Андров</t>
  </si>
  <si>
    <t>Павел</t>
  </si>
  <si>
    <t>Игоревич</t>
  </si>
  <si>
    <t>Анфалов</t>
  </si>
  <si>
    <t>Вадим</t>
  </si>
  <si>
    <t>Борш</t>
  </si>
  <si>
    <t>Федор</t>
  </si>
  <si>
    <t>Семенович</t>
  </si>
  <si>
    <t>Васькин</t>
  </si>
  <si>
    <t>Максим</t>
  </si>
  <si>
    <t>Александрович</t>
  </si>
  <si>
    <t>Дружинин</t>
  </si>
  <si>
    <t>Данил</t>
  </si>
  <si>
    <t>Коньшин</t>
  </si>
  <si>
    <t>Минин</t>
  </si>
  <si>
    <t>Тимур</t>
  </si>
  <si>
    <t>Евгеньевич</t>
  </si>
  <si>
    <t>Мошегов</t>
  </si>
  <si>
    <t>Семён</t>
  </si>
  <si>
    <t>Останин</t>
  </si>
  <si>
    <t>Эдуардович</t>
  </si>
  <si>
    <t>Утробин</t>
  </si>
  <si>
    <t>Олег</t>
  </si>
  <si>
    <t>Чугайнов</t>
  </si>
  <si>
    <t>Дэниел</t>
  </si>
  <si>
    <t xml:space="preserve">Хомяков </t>
  </si>
  <si>
    <t>Александр</t>
  </si>
  <si>
    <t>9"а"</t>
  </si>
  <si>
    <t>9"в"</t>
  </si>
  <si>
    <t>10"а"</t>
  </si>
  <si>
    <t>9"г"</t>
  </si>
  <si>
    <t>11"а"</t>
  </si>
  <si>
    <t>Куликова</t>
  </si>
  <si>
    <t>Карина</t>
  </si>
  <si>
    <t xml:space="preserve">Прикладная ФК </t>
  </si>
  <si>
    <t>КОЧЕВСКИЙ МУНИЦИПАЛЬНЫЙ ОКРУГ</t>
  </si>
  <si>
    <t>Председатель жюри: Зайцев Александр Иванович</t>
  </si>
  <si>
    <t>Зотев А.А.</t>
  </si>
  <si>
    <t>Власова В.С.</t>
  </si>
  <si>
    <t>Утробин А.И.</t>
  </si>
  <si>
    <t>Вавилин Сергей Станиславович</t>
  </si>
  <si>
    <t>Утробин Андрей Иванович</t>
  </si>
  <si>
    <t xml:space="preserve"> Утробин Андрей Иванович</t>
  </si>
  <si>
    <t>Утробина Надежда Ивановна</t>
  </si>
  <si>
    <t>Власова Вероника Сергеевна</t>
  </si>
  <si>
    <t>Бабиков Дмитрий Александрович</t>
  </si>
  <si>
    <t xml:space="preserve">Члены жюри: </t>
  </si>
  <si>
    <t>7 "г"</t>
  </si>
  <si>
    <t>8 "а"</t>
  </si>
  <si>
    <t>8 "г"</t>
  </si>
  <si>
    <t xml:space="preserve"> Прикладная ФК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</si>
</sst>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Calibri"/>
      <family val="2"/>
    </font>
    <font>
      <b/>
      <sz val="13"/>
      <name val="Calibri"/>
      <family val="2"/>
    </font>
    <font>
      <b/>
      <sz val="13"/>
      <name val="Arial Cyr"/>
      <family val="0"/>
    </font>
    <font>
      <sz val="11"/>
      <color indexed="8"/>
      <name val="Times New Roman"/>
      <family val="1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63"/>
      <name val="Arial"/>
      <family val="2"/>
    </font>
    <font>
      <sz val="11"/>
      <color indexed="63"/>
      <name val="Arial Narrow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1"/>
      <color rgb="FF232A32"/>
      <name val="Arial"/>
      <family val="2"/>
    </font>
    <font>
      <sz val="11"/>
      <color rgb="FF232A32"/>
      <name val="Arial Narrow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>
        <color indexed="63"/>
      </bottom>
    </border>
    <border>
      <left/>
      <right style="thin">
        <color theme="1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0" xfId="53" applyNumberFormat="1" applyFont="1">
      <alignment/>
      <protection/>
    </xf>
    <xf numFmtId="49" fontId="3" fillId="0" borderId="0" xfId="53" applyNumberFormat="1">
      <alignment/>
      <protection/>
    </xf>
    <xf numFmtId="0" fontId="4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181" fontId="3" fillId="32" borderId="10" xfId="53" applyNumberFormat="1" applyFont="1" applyFill="1" applyBorder="1" applyAlignment="1">
      <alignment horizontal="center"/>
      <protection/>
    </xf>
    <xf numFmtId="2" fontId="3" fillId="32" borderId="10" xfId="53" applyNumberFormat="1" applyFont="1" applyFill="1" applyBorder="1" applyAlignment="1">
      <alignment horizontal="center"/>
      <protection/>
    </xf>
    <xf numFmtId="2" fontId="3" fillId="13" borderId="10" xfId="53" applyNumberFormat="1" applyFont="1" applyFill="1" applyBorder="1" applyAlignment="1">
      <alignment horizontal="center"/>
      <protection/>
    </xf>
    <xf numFmtId="2" fontId="4" fillId="13" borderId="10" xfId="53" applyNumberFormat="1" applyFont="1" applyFill="1" applyBorder="1" applyAlignment="1">
      <alignment horizontal="center"/>
      <protection/>
    </xf>
    <xf numFmtId="0" fontId="4" fillId="0" borderId="11" xfId="53" applyFont="1" applyBorder="1" applyAlignment="1">
      <alignment/>
      <protection/>
    </xf>
    <xf numFmtId="0" fontId="4" fillId="0" borderId="12" xfId="53" applyFont="1" applyBorder="1" applyAlignment="1">
      <alignment/>
      <protection/>
    </xf>
    <xf numFmtId="0" fontId="3" fillId="0" borderId="0" xfId="53" applyFill="1">
      <alignment/>
      <protection/>
    </xf>
    <xf numFmtId="0" fontId="4" fillId="0" borderId="0" xfId="53" applyFont="1" applyAlignment="1">
      <alignment horizontal="center" wrapText="1"/>
      <protection/>
    </xf>
    <xf numFmtId="0" fontId="6" fillId="0" borderId="0" xfId="53" applyFont="1" applyFill="1" applyAlignment="1">
      <alignment/>
      <protection/>
    </xf>
    <xf numFmtId="0" fontId="3" fillId="0" borderId="0" xfId="53" applyFill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13" fillId="0" borderId="10" xfId="53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37" fillId="13" borderId="10" xfId="0" applyFont="1" applyFill="1" applyBorder="1" applyAlignment="1">
      <alignment wrapText="1"/>
    </xf>
    <xf numFmtId="0" fontId="15" fillId="0" borderId="12" xfId="53" applyFont="1" applyBorder="1" applyAlignment="1">
      <alignment/>
      <protection/>
    </xf>
    <xf numFmtId="0" fontId="5" fillId="0" borderId="11" xfId="53" applyFont="1" applyBorder="1" applyAlignment="1">
      <alignment/>
      <protection/>
    </xf>
    <xf numFmtId="0" fontId="12" fillId="0" borderId="11" xfId="53" applyFont="1" applyFill="1" applyBorder="1" applyAlignment="1">
      <alignment/>
      <protection/>
    </xf>
    <xf numFmtId="0" fontId="5" fillId="0" borderId="13" xfId="53" applyNumberFormat="1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53" applyFont="1" applyFill="1" applyBorder="1" applyAlignment="1">
      <alignment/>
      <protection/>
    </xf>
    <xf numFmtId="0" fontId="61" fillId="33" borderId="0" xfId="53" applyFont="1" applyFill="1" applyBorder="1" applyAlignment="1">
      <alignment/>
      <protection/>
    </xf>
    <xf numFmtId="0" fontId="15" fillId="0" borderId="11" xfId="53" applyFont="1" applyBorder="1" applyAlignment="1">
      <alignment/>
      <protection/>
    </xf>
    <xf numFmtId="0" fontId="16" fillId="0" borderId="12" xfId="53" applyFont="1" applyBorder="1" applyAlignment="1">
      <alignment/>
      <protection/>
    </xf>
    <xf numFmtId="0" fontId="0" fillId="34" borderId="14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34" borderId="16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0" fillId="34" borderId="18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18" fillId="0" borderId="10" xfId="0" applyNumberFormat="1" applyFont="1" applyBorder="1" applyAlignment="1" applyProtection="1">
      <alignment/>
      <protection/>
    </xf>
    <xf numFmtId="0" fontId="0" fillId="34" borderId="10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2" fontId="3" fillId="33" borderId="10" xfId="53" applyNumberFormat="1" applyFont="1" applyFill="1" applyBorder="1" applyAlignment="1">
      <alignment horizontal="center"/>
      <protection/>
    </xf>
    <xf numFmtId="181" fontId="3" fillId="33" borderId="10" xfId="53" applyNumberFormat="1" applyFont="1" applyFill="1" applyBorder="1" applyAlignment="1">
      <alignment horizontal="center"/>
      <protection/>
    </xf>
    <xf numFmtId="0" fontId="5" fillId="33" borderId="10" xfId="53" applyNumberFormat="1" applyFont="1" applyFill="1" applyBorder="1" applyAlignment="1">
      <alignment horizontal="center"/>
      <protection/>
    </xf>
    <xf numFmtId="2" fontId="5" fillId="33" borderId="10" xfId="53" applyNumberFormat="1" applyFont="1" applyFill="1" applyBorder="1" applyAlignment="1">
      <alignment horizontal="center"/>
      <protection/>
    </xf>
    <xf numFmtId="2" fontId="4" fillId="33" borderId="10" xfId="53" applyNumberFormat="1" applyFont="1" applyFill="1" applyBorder="1" applyAlignment="1">
      <alignment horizontal="center"/>
      <protection/>
    </xf>
    <xf numFmtId="0" fontId="4" fillId="33" borderId="10" xfId="53" applyNumberFormat="1" applyFont="1" applyFill="1" applyBorder="1" applyAlignment="1">
      <alignment horizontal="center"/>
      <protection/>
    </xf>
    <xf numFmtId="0" fontId="3" fillId="0" borderId="0" xfId="53" applyAlignment="1">
      <alignment horizontal="left"/>
      <protection/>
    </xf>
    <xf numFmtId="0" fontId="9" fillId="0" borderId="10" xfId="0" applyFont="1" applyFill="1" applyBorder="1" applyAlignment="1">
      <alignment horizontal="center" wrapText="1"/>
    </xf>
    <xf numFmtId="0" fontId="3" fillId="32" borderId="20" xfId="53" applyFont="1" applyFill="1" applyBorder="1" applyAlignment="1">
      <alignment horizontal="center" wrapText="1"/>
      <protection/>
    </xf>
    <xf numFmtId="0" fontId="3" fillId="32" borderId="13" xfId="53" applyFont="1" applyFill="1" applyBorder="1" applyAlignment="1">
      <alignment horizontal="center" wrapText="1"/>
      <protection/>
    </xf>
    <xf numFmtId="0" fontId="64" fillId="0" borderId="21" xfId="53" applyFont="1" applyFill="1" applyBorder="1" applyAlignment="1">
      <alignment horizontal="center" wrapText="1"/>
      <protection/>
    </xf>
    <xf numFmtId="0" fontId="3" fillId="32" borderId="10" xfId="53" applyFont="1" applyFill="1" applyBorder="1" applyAlignment="1">
      <alignment horizontal="center"/>
      <protection/>
    </xf>
    <xf numFmtId="0" fontId="6" fillId="13" borderId="10" xfId="53" applyFont="1" applyFill="1" applyBorder="1" applyAlignment="1">
      <alignment horizontal="center" wrapText="1"/>
      <protection/>
    </xf>
    <xf numFmtId="0" fontId="3" fillId="0" borderId="20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14" fillId="0" borderId="21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wrapText="1"/>
      <protection/>
    </xf>
    <xf numFmtId="49" fontId="6" fillId="0" borderId="23" xfId="53" applyNumberFormat="1" applyFont="1" applyFill="1" applyBorder="1" applyAlignment="1">
      <alignment horizontal="center" wrapText="1"/>
      <protection/>
    </xf>
    <xf numFmtId="49" fontId="6" fillId="0" borderId="13" xfId="53" applyNumberFormat="1" applyFont="1" applyFill="1" applyBorder="1" applyAlignment="1">
      <alignment horizontal="center" wrapText="1"/>
      <protection/>
    </xf>
    <xf numFmtId="0" fontId="3" fillId="32" borderId="10" xfId="53" applyFont="1" applyFill="1" applyBorder="1" applyAlignment="1">
      <alignment horizont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4" fillId="0" borderId="0" xfId="53" applyFont="1" applyAlignment="1">
      <alignment horizont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17" fillId="0" borderId="12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49" fontId="6" fillId="0" borderId="20" xfId="53" applyNumberFormat="1" applyFont="1" applyBorder="1" applyAlignment="1">
      <alignment horizontal="center" wrapText="1"/>
      <protection/>
    </xf>
    <xf numFmtId="49" fontId="6" fillId="0" borderId="23" xfId="53" applyNumberFormat="1" applyFont="1" applyBorder="1" applyAlignment="1">
      <alignment horizontal="center" wrapText="1"/>
      <protection/>
    </xf>
    <xf numFmtId="49" fontId="6" fillId="0" borderId="13" xfId="53" applyNumberFormat="1" applyFont="1" applyBorder="1" applyAlignment="1">
      <alignment horizont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wrapText="1"/>
      <protection/>
    </xf>
    <xf numFmtId="0" fontId="13" fillId="0" borderId="23" xfId="53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/>
      <protection/>
    </xf>
    <xf numFmtId="0" fontId="13" fillId="0" borderId="23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0" xfId="53" applyNumberFormat="1" applyFont="1" applyFill="1" applyBorder="1" applyAlignment="1">
      <alignment horizontal="center"/>
      <protection/>
    </xf>
    <xf numFmtId="0" fontId="62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:J21"/>
    </sheetView>
  </sheetViews>
  <sheetFormatPr defaultColWidth="9.140625" defaultRowHeight="15"/>
  <cols>
    <col min="1" max="1" width="4.28125" style="6" customWidth="1"/>
    <col min="2" max="2" width="12.57421875" style="2" customWidth="1"/>
    <col min="3" max="3" width="9.7109375" style="2" customWidth="1"/>
    <col min="4" max="4" width="16.7109375" style="2" customWidth="1"/>
    <col min="5" max="5" width="17.57421875" style="2" customWidth="1"/>
    <col min="6" max="6" width="77.421875" style="2" hidden="1" customWidth="1"/>
    <col min="7" max="7" width="26.28125" style="2" customWidth="1"/>
    <col min="8" max="8" width="6.140625" style="3" customWidth="1"/>
    <col min="9" max="18" width="7.28125" style="2" customWidth="1"/>
    <col min="19" max="19" width="10.140625" style="2" customWidth="1"/>
    <col min="20" max="20" width="6.00390625" style="2" customWidth="1"/>
    <col min="21" max="21" width="16.7109375" style="2" customWidth="1"/>
    <col min="22" max="22" width="42.28125" style="2" customWidth="1"/>
    <col min="23" max="16384" width="9.140625" style="2" customWidth="1"/>
  </cols>
  <sheetData>
    <row r="1" spans="1:21" s="1" customFormat="1" ht="39.75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6"/>
    </row>
    <row r="2" spans="1:8" ht="22.5" customHeight="1">
      <c r="A2" s="71" t="s">
        <v>53</v>
      </c>
      <c r="B2" s="71"/>
      <c r="C2" s="71"/>
      <c r="D2" s="17"/>
      <c r="E2" s="17"/>
      <c r="F2" s="17"/>
      <c r="G2" s="32" t="s">
        <v>147</v>
      </c>
      <c r="H2" s="31"/>
    </row>
    <row r="3" spans="1:22" ht="42.75" customHeight="1">
      <c r="A3" s="70" t="s">
        <v>33</v>
      </c>
      <c r="B3" s="70"/>
      <c r="C3" s="70"/>
      <c r="D3" s="26"/>
      <c r="E3" s="26"/>
      <c r="F3" s="26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1" customFormat="1" ht="34.5" customHeight="1">
      <c r="A4" s="75" t="s">
        <v>4</v>
      </c>
      <c r="B4" s="72" t="s">
        <v>20</v>
      </c>
      <c r="C4" s="72" t="s">
        <v>18</v>
      </c>
      <c r="D4" s="79" t="s">
        <v>19</v>
      </c>
      <c r="E4" s="94" t="s">
        <v>5</v>
      </c>
      <c r="F4" s="79" t="s">
        <v>15</v>
      </c>
      <c r="G4" s="91" t="s">
        <v>51</v>
      </c>
      <c r="H4" s="83" t="s">
        <v>6</v>
      </c>
      <c r="I4" s="88" t="s">
        <v>30</v>
      </c>
      <c r="J4" s="88"/>
      <c r="K4" s="88" t="s">
        <v>16</v>
      </c>
      <c r="L4" s="88"/>
      <c r="M4" s="68" t="s">
        <v>54</v>
      </c>
      <c r="N4" s="69"/>
      <c r="O4" s="86" t="s">
        <v>146</v>
      </c>
      <c r="P4" s="87"/>
      <c r="Q4" s="87"/>
      <c r="R4" s="87"/>
      <c r="S4" s="65" t="s">
        <v>3</v>
      </c>
      <c r="T4" s="82" t="s">
        <v>2</v>
      </c>
      <c r="U4" s="82" t="s">
        <v>39</v>
      </c>
      <c r="V4" s="60" t="s">
        <v>36</v>
      </c>
    </row>
    <row r="5" spans="1:22" s="1" customFormat="1" ht="14.25" customHeight="1">
      <c r="A5" s="76"/>
      <c r="B5" s="73"/>
      <c r="C5" s="73"/>
      <c r="D5" s="80"/>
      <c r="E5" s="95"/>
      <c r="F5" s="80"/>
      <c r="G5" s="92"/>
      <c r="H5" s="84"/>
      <c r="I5" s="78" t="s">
        <v>0</v>
      </c>
      <c r="J5" s="65" t="s">
        <v>1</v>
      </c>
      <c r="K5" s="64" t="s">
        <v>17</v>
      </c>
      <c r="L5" s="65" t="s">
        <v>1</v>
      </c>
      <c r="M5" s="64" t="s">
        <v>17</v>
      </c>
      <c r="N5" s="65" t="s">
        <v>1</v>
      </c>
      <c r="O5" s="66" t="s">
        <v>44</v>
      </c>
      <c r="P5" s="66" t="s">
        <v>45</v>
      </c>
      <c r="Q5" s="61" t="s">
        <v>46</v>
      </c>
      <c r="R5" s="65" t="s">
        <v>1</v>
      </c>
      <c r="S5" s="65"/>
      <c r="T5" s="82"/>
      <c r="U5" s="82"/>
      <c r="V5" s="60"/>
    </row>
    <row r="6" spans="1:22" s="1" customFormat="1" ht="25.5" customHeight="1">
      <c r="A6" s="77"/>
      <c r="B6" s="74"/>
      <c r="C6" s="74"/>
      <c r="D6" s="81"/>
      <c r="E6" s="96"/>
      <c r="F6" s="81"/>
      <c r="G6" s="93"/>
      <c r="H6" s="85"/>
      <c r="I6" s="78"/>
      <c r="J6" s="65"/>
      <c r="K6" s="64"/>
      <c r="L6" s="65"/>
      <c r="M6" s="64"/>
      <c r="N6" s="65"/>
      <c r="O6" s="67"/>
      <c r="P6" s="67"/>
      <c r="Q6" s="62"/>
      <c r="R6" s="65"/>
      <c r="S6" s="65"/>
      <c r="T6" s="82"/>
      <c r="U6" s="82"/>
      <c r="V6" s="60"/>
    </row>
    <row r="7" spans="1:22" s="5" customFormat="1" ht="31.5" customHeight="1">
      <c r="A7" s="4" t="s">
        <v>7</v>
      </c>
      <c r="B7" s="37" t="s">
        <v>96</v>
      </c>
      <c r="C7" s="38" t="s">
        <v>97</v>
      </c>
      <c r="D7" s="38" t="s">
        <v>93</v>
      </c>
      <c r="E7" s="38" t="s">
        <v>69</v>
      </c>
      <c r="F7" s="29" t="s">
        <v>21</v>
      </c>
      <c r="G7" s="38" t="s">
        <v>70</v>
      </c>
      <c r="H7" s="38" t="s">
        <v>142</v>
      </c>
      <c r="I7" s="10">
        <v>24</v>
      </c>
      <c r="J7" s="11">
        <f aca="true" t="shared" si="0" ref="J7:J13">25*I7/60</f>
        <v>10</v>
      </c>
      <c r="K7" s="9">
        <v>19</v>
      </c>
      <c r="L7" s="11">
        <f aca="true" t="shared" si="1" ref="L7:L13">25*K7/19.5</f>
        <v>24.358974358974358</v>
      </c>
      <c r="M7" s="10">
        <v>67.5</v>
      </c>
      <c r="N7" s="11">
        <f aca="true" t="shared" si="2" ref="N7:N13">25*67.5/M7</f>
        <v>25</v>
      </c>
      <c r="O7" s="21">
        <v>2</v>
      </c>
      <c r="P7" s="30">
        <v>8</v>
      </c>
      <c r="Q7" s="10">
        <v>128</v>
      </c>
      <c r="R7" s="11">
        <f aca="true" t="shared" si="3" ref="R7:R13">25*126/Q7</f>
        <v>24.609375</v>
      </c>
      <c r="S7" s="12">
        <f aca="true" t="shared" si="4" ref="S7:S13">SUM(J7,L7,N7,R7)</f>
        <v>83.96834935897436</v>
      </c>
      <c r="T7" s="7">
        <v>1</v>
      </c>
      <c r="U7" s="27" t="s">
        <v>34</v>
      </c>
      <c r="V7" s="51" t="s">
        <v>153</v>
      </c>
    </row>
    <row r="8" spans="1:22" s="5" customFormat="1" ht="31.5" customHeight="1">
      <c r="A8" s="4" t="s">
        <v>8</v>
      </c>
      <c r="B8" s="37" t="s">
        <v>103</v>
      </c>
      <c r="C8" s="38" t="s">
        <v>89</v>
      </c>
      <c r="D8" s="38" t="s">
        <v>104</v>
      </c>
      <c r="E8" s="38" t="s">
        <v>69</v>
      </c>
      <c r="F8" s="29" t="s">
        <v>47</v>
      </c>
      <c r="G8" s="38" t="s">
        <v>70</v>
      </c>
      <c r="H8" s="38" t="s">
        <v>141</v>
      </c>
      <c r="I8" s="10">
        <v>22</v>
      </c>
      <c r="J8" s="11">
        <f t="shared" si="0"/>
        <v>9.166666666666666</v>
      </c>
      <c r="K8" s="9">
        <v>19.5</v>
      </c>
      <c r="L8" s="11">
        <f t="shared" si="1"/>
        <v>25</v>
      </c>
      <c r="M8" s="10">
        <v>68.7</v>
      </c>
      <c r="N8" s="11">
        <f t="shared" si="2"/>
        <v>24.563318777292576</v>
      </c>
      <c r="O8" s="21">
        <v>2</v>
      </c>
      <c r="P8" s="30">
        <v>11</v>
      </c>
      <c r="Q8" s="10">
        <v>131</v>
      </c>
      <c r="R8" s="11">
        <f t="shared" si="3"/>
        <v>24.045801526717558</v>
      </c>
      <c r="S8" s="12">
        <f t="shared" si="4"/>
        <v>82.77578697067679</v>
      </c>
      <c r="T8" s="7">
        <v>2</v>
      </c>
      <c r="U8" s="27" t="s">
        <v>34</v>
      </c>
      <c r="V8" s="51" t="s">
        <v>153</v>
      </c>
    </row>
    <row r="9" spans="1:22" s="5" customFormat="1" ht="31.5" customHeight="1">
      <c r="A9" s="4" t="s">
        <v>9</v>
      </c>
      <c r="B9" s="39" t="s">
        <v>98</v>
      </c>
      <c r="C9" s="40" t="s">
        <v>99</v>
      </c>
      <c r="D9" s="40" t="s">
        <v>100</v>
      </c>
      <c r="E9" s="40" t="s">
        <v>69</v>
      </c>
      <c r="F9" s="29" t="s">
        <v>28</v>
      </c>
      <c r="G9" s="40" t="s">
        <v>70</v>
      </c>
      <c r="H9" s="40" t="s">
        <v>142</v>
      </c>
      <c r="I9" s="10">
        <v>27</v>
      </c>
      <c r="J9" s="11">
        <f t="shared" si="0"/>
        <v>11.25</v>
      </c>
      <c r="K9" s="9">
        <v>18.5</v>
      </c>
      <c r="L9" s="11">
        <f t="shared" si="1"/>
        <v>23.71794871794872</v>
      </c>
      <c r="M9" s="10">
        <v>70.4</v>
      </c>
      <c r="N9" s="11">
        <f t="shared" si="2"/>
        <v>23.970170454545453</v>
      </c>
      <c r="O9" s="21">
        <v>2</v>
      </c>
      <c r="P9" s="30">
        <v>14</v>
      </c>
      <c r="Q9" s="10">
        <v>134</v>
      </c>
      <c r="R9" s="11">
        <f t="shared" si="3"/>
        <v>23.507462686567163</v>
      </c>
      <c r="S9" s="12">
        <f t="shared" si="4"/>
        <v>82.44558185906133</v>
      </c>
      <c r="T9" s="7">
        <v>3</v>
      </c>
      <c r="U9" s="27" t="s">
        <v>35</v>
      </c>
      <c r="V9" s="51" t="s">
        <v>153</v>
      </c>
    </row>
    <row r="10" spans="1:22" s="5" customFormat="1" ht="31.5" customHeight="1">
      <c r="A10" s="4" t="s">
        <v>10</v>
      </c>
      <c r="B10" s="37" t="s">
        <v>91</v>
      </c>
      <c r="C10" s="38" t="s">
        <v>92</v>
      </c>
      <c r="D10" s="38" t="s">
        <v>93</v>
      </c>
      <c r="E10" s="38" t="s">
        <v>69</v>
      </c>
      <c r="F10" s="29" t="s">
        <v>24</v>
      </c>
      <c r="G10" s="38" t="s">
        <v>70</v>
      </c>
      <c r="H10" s="40" t="s">
        <v>142</v>
      </c>
      <c r="I10" s="10">
        <v>24</v>
      </c>
      <c r="J10" s="11">
        <f t="shared" si="0"/>
        <v>10</v>
      </c>
      <c r="K10" s="9">
        <v>18.5</v>
      </c>
      <c r="L10" s="11">
        <f t="shared" si="1"/>
        <v>23.71794871794872</v>
      </c>
      <c r="M10" s="10">
        <v>71.2</v>
      </c>
      <c r="N10" s="11">
        <f t="shared" si="2"/>
        <v>23.700842696629213</v>
      </c>
      <c r="O10" s="21">
        <v>2</v>
      </c>
      <c r="P10" s="30">
        <v>6</v>
      </c>
      <c r="Q10" s="10">
        <v>126</v>
      </c>
      <c r="R10" s="11">
        <f t="shared" si="3"/>
        <v>25</v>
      </c>
      <c r="S10" s="12">
        <f t="shared" si="4"/>
        <v>82.41879141457792</v>
      </c>
      <c r="T10" s="7">
        <v>4</v>
      </c>
      <c r="U10" s="27" t="s">
        <v>35</v>
      </c>
      <c r="V10" s="51" t="s">
        <v>153</v>
      </c>
    </row>
    <row r="11" spans="1:22" s="5" customFormat="1" ht="31.5" customHeight="1">
      <c r="A11" s="4" t="s">
        <v>11</v>
      </c>
      <c r="B11" s="39" t="s">
        <v>105</v>
      </c>
      <c r="C11" s="40" t="s">
        <v>106</v>
      </c>
      <c r="D11" s="40" t="s">
        <v>107</v>
      </c>
      <c r="E11" s="40" t="s">
        <v>69</v>
      </c>
      <c r="F11" s="28" t="s">
        <v>27</v>
      </c>
      <c r="G11" s="40" t="s">
        <v>70</v>
      </c>
      <c r="H11" s="40" t="s">
        <v>142</v>
      </c>
      <c r="I11" s="10">
        <v>28</v>
      </c>
      <c r="J11" s="11">
        <f t="shared" si="0"/>
        <v>11.666666666666666</v>
      </c>
      <c r="K11" s="9">
        <v>17.5</v>
      </c>
      <c r="L11" s="11">
        <f t="shared" si="1"/>
        <v>22.435897435897434</v>
      </c>
      <c r="M11" s="10">
        <v>72.7</v>
      </c>
      <c r="N11" s="11">
        <f t="shared" si="2"/>
        <v>23.211829436038514</v>
      </c>
      <c r="O11" s="21">
        <v>2</v>
      </c>
      <c r="P11" s="30">
        <v>15</v>
      </c>
      <c r="Q11" s="10">
        <v>135</v>
      </c>
      <c r="R11" s="11">
        <f t="shared" si="3"/>
        <v>23.333333333333332</v>
      </c>
      <c r="S11" s="12">
        <f t="shared" si="4"/>
        <v>80.64772687193594</v>
      </c>
      <c r="T11" s="7">
        <v>5</v>
      </c>
      <c r="U11" s="27" t="s">
        <v>35</v>
      </c>
      <c r="V11" s="52" t="s">
        <v>154</v>
      </c>
    </row>
    <row r="12" spans="1:22" s="5" customFormat="1" ht="31.5" customHeight="1">
      <c r="A12" s="4" t="s">
        <v>12</v>
      </c>
      <c r="B12" s="35" t="s">
        <v>144</v>
      </c>
      <c r="C12" s="36" t="s">
        <v>145</v>
      </c>
      <c r="D12" s="36" t="s">
        <v>82</v>
      </c>
      <c r="E12" s="38" t="s">
        <v>69</v>
      </c>
      <c r="F12" s="29" t="s">
        <v>24</v>
      </c>
      <c r="G12" s="38" t="s">
        <v>70</v>
      </c>
      <c r="H12" s="36" t="s">
        <v>141</v>
      </c>
      <c r="I12" s="10">
        <v>23</v>
      </c>
      <c r="J12" s="11">
        <f t="shared" si="0"/>
        <v>9.583333333333334</v>
      </c>
      <c r="K12" s="9">
        <v>16</v>
      </c>
      <c r="L12" s="11">
        <f t="shared" si="1"/>
        <v>20.512820512820515</v>
      </c>
      <c r="M12" s="10">
        <v>100.5</v>
      </c>
      <c r="N12" s="11">
        <f t="shared" si="2"/>
        <v>16.791044776119403</v>
      </c>
      <c r="O12" s="21">
        <v>2</v>
      </c>
      <c r="P12" s="30">
        <v>33</v>
      </c>
      <c r="Q12" s="10">
        <v>153</v>
      </c>
      <c r="R12" s="11">
        <f t="shared" si="3"/>
        <v>20.58823529411765</v>
      </c>
      <c r="S12" s="12">
        <f t="shared" si="4"/>
        <v>67.4754339163909</v>
      </c>
      <c r="T12" s="7">
        <v>6</v>
      </c>
      <c r="U12" s="27" t="s">
        <v>40</v>
      </c>
      <c r="V12" s="51" t="s">
        <v>153</v>
      </c>
    </row>
    <row r="13" spans="1:22" s="5" customFormat="1" ht="31.5" customHeight="1">
      <c r="A13" s="4" t="s">
        <v>13</v>
      </c>
      <c r="B13" s="39" t="s">
        <v>94</v>
      </c>
      <c r="C13" s="40" t="s">
        <v>95</v>
      </c>
      <c r="D13" s="40" t="s">
        <v>93</v>
      </c>
      <c r="E13" s="40" t="s">
        <v>69</v>
      </c>
      <c r="F13" s="28" t="s">
        <v>23</v>
      </c>
      <c r="G13" s="40" t="s">
        <v>70</v>
      </c>
      <c r="H13" s="40" t="s">
        <v>142</v>
      </c>
      <c r="I13" s="10">
        <v>21</v>
      </c>
      <c r="J13" s="11">
        <f t="shared" si="0"/>
        <v>8.75</v>
      </c>
      <c r="K13" s="9">
        <v>14</v>
      </c>
      <c r="L13" s="11">
        <f t="shared" si="1"/>
        <v>17.94871794871795</v>
      </c>
      <c r="M13" s="10">
        <v>97.9</v>
      </c>
      <c r="N13" s="11">
        <f t="shared" si="2"/>
        <v>17.236976506639426</v>
      </c>
      <c r="O13" s="21">
        <v>2</v>
      </c>
      <c r="P13" s="30">
        <v>30</v>
      </c>
      <c r="Q13" s="10">
        <v>150</v>
      </c>
      <c r="R13" s="11">
        <f t="shared" si="3"/>
        <v>21</v>
      </c>
      <c r="S13" s="12">
        <f t="shared" si="4"/>
        <v>64.93569445535738</v>
      </c>
      <c r="T13" s="7">
        <v>7</v>
      </c>
      <c r="U13" s="27" t="s">
        <v>40</v>
      </c>
      <c r="V13" s="51" t="s">
        <v>153</v>
      </c>
    </row>
    <row r="14" spans="1:22" s="5" customFormat="1" ht="31.5" customHeight="1">
      <c r="A14" s="4" t="s">
        <v>48</v>
      </c>
      <c r="B14" s="37" t="s">
        <v>105</v>
      </c>
      <c r="C14" s="38" t="s">
        <v>108</v>
      </c>
      <c r="D14" s="38" t="s">
        <v>79</v>
      </c>
      <c r="E14" s="38" t="s">
        <v>69</v>
      </c>
      <c r="F14" s="28" t="s">
        <v>26</v>
      </c>
      <c r="G14" s="38" t="s">
        <v>70</v>
      </c>
      <c r="H14" s="38" t="s">
        <v>139</v>
      </c>
      <c r="I14" s="53"/>
      <c r="J14" s="53"/>
      <c r="K14" s="54"/>
      <c r="L14" s="53"/>
      <c r="M14" s="53"/>
      <c r="N14" s="53"/>
      <c r="O14" s="55"/>
      <c r="P14" s="56"/>
      <c r="Q14" s="53"/>
      <c r="R14" s="53"/>
      <c r="S14" s="57"/>
      <c r="T14" s="58"/>
      <c r="U14" s="27" t="s">
        <v>76</v>
      </c>
      <c r="V14" s="51" t="s">
        <v>152</v>
      </c>
    </row>
    <row r="15" spans="1:22" s="5" customFormat="1" ht="31.5" customHeight="1">
      <c r="A15" s="4" t="s">
        <v>49</v>
      </c>
      <c r="B15" s="37" t="s">
        <v>98</v>
      </c>
      <c r="C15" s="38" t="s">
        <v>101</v>
      </c>
      <c r="D15" s="38" t="s">
        <v>102</v>
      </c>
      <c r="E15" s="38" t="s">
        <v>69</v>
      </c>
      <c r="F15" s="23" t="s">
        <v>31</v>
      </c>
      <c r="G15" s="38" t="s">
        <v>109</v>
      </c>
      <c r="H15" s="38" t="s">
        <v>143</v>
      </c>
      <c r="I15" s="53"/>
      <c r="J15" s="53"/>
      <c r="K15" s="54"/>
      <c r="L15" s="53"/>
      <c r="M15" s="53"/>
      <c r="N15" s="53"/>
      <c r="O15" s="55"/>
      <c r="P15" s="56"/>
      <c r="Q15" s="53"/>
      <c r="R15" s="53"/>
      <c r="S15" s="57"/>
      <c r="T15" s="58"/>
      <c r="U15" s="27" t="s">
        <v>76</v>
      </c>
      <c r="V15" s="51" t="s">
        <v>155</v>
      </c>
    </row>
    <row r="16" spans="1:22" s="5" customFormat="1" ht="31.5" customHeight="1">
      <c r="A16" s="4" t="s">
        <v>50</v>
      </c>
      <c r="B16" s="39" t="s">
        <v>98</v>
      </c>
      <c r="C16" s="40" t="s">
        <v>78</v>
      </c>
      <c r="D16" s="40" t="s">
        <v>102</v>
      </c>
      <c r="E16" s="40" t="s">
        <v>69</v>
      </c>
      <c r="F16" s="28" t="s">
        <v>23</v>
      </c>
      <c r="G16" s="40" t="s">
        <v>109</v>
      </c>
      <c r="H16" s="40" t="s">
        <v>139</v>
      </c>
      <c r="I16" s="53"/>
      <c r="J16" s="53"/>
      <c r="K16" s="54"/>
      <c r="L16" s="53"/>
      <c r="M16" s="53"/>
      <c r="N16" s="53"/>
      <c r="O16" s="55"/>
      <c r="P16" s="56"/>
      <c r="Q16" s="53"/>
      <c r="R16" s="53"/>
      <c r="S16" s="57"/>
      <c r="T16" s="58"/>
      <c r="U16" s="27" t="s">
        <v>76</v>
      </c>
      <c r="V16" s="51" t="s">
        <v>155</v>
      </c>
    </row>
    <row r="17" spans="2:10" ht="15">
      <c r="B17" s="89" t="s">
        <v>148</v>
      </c>
      <c r="C17" s="89"/>
      <c r="D17" s="89"/>
      <c r="E17" s="89"/>
      <c r="F17" s="89"/>
      <c r="G17" s="89"/>
      <c r="H17" s="89"/>
      <c r="I17" s="89"/>
      <c r="J17" s="89"/>
    </row>
    <row r="19" spans="2:3" ht="12.75">
      <c r="B19" s="2" t="s">
        <v>52</v>
      </c>
      <c r="C19" s="2" t="s">
        <v>149</v>
      </c>
    </row>
    <row r="20" ht="12.75">
      <c r="C20" s="2" t="s">
        <v>150</v>
      </c>
    </row>
    <row r="21" ht="12.75">
      <c r="C21" s="2" t="s">
        <v>151</v>
      </c>
    </row>
  </sheetData>
  <sheetProtection/>
  <mergeCells count="31">
    <mergeCell ref="A1:T1"/>
    <mergeCell ref="S4:S6"/>
    <mergeCell ref="R5:R6"/>
    <mergeCell ref="G4:G6"/>
    <mergeCell ref="J5:J6"/>
    <mergeCell ref="E4:E6"/>
    <mergeCell ref="P5:P6"/>
    <mergeCell ref="C4:C6"/>
    <mergeCell ref="U4:U6"/>
    <mergeCell ref="O4:R4"/>
    <mergeCell ref="I4:J4"/>
    <mergeCell ref="F4:F6"/>
    <mergeCell ref="K4:L4"/>
    <mergeCell ref="B17:J17"/>
    <mergeCell ref="A3:C3"/>
    <mergeCell ref="A2:C2"/>
    <mergeCell ref="B4:B6"/>
    <mergeCell ref="A4:A6"/>
    <mergeCell ref="I5:I6"/>
    <mergeCell ref="D4:D6"/>
    <mergeCell ref="H4:H6"/>
    <mergeCell ref="V4:V6"/>
    <mergeCell ref="Q5:Q6"/>
    <mergeCell ref="G3:V3"/>
    <mergeCell ref="M5:M6"/>
    <mergeCell ref="L5:L6"/>
    <mergeCell ref="O5:O6"/>
    <mergeCell ref="M4:N4"/>
    <mergeCell ref="N5:N6"/>
    <mergeCell ref="T4:T6"/>
    <mergeCell ref="K5:K6"/>
  </mergeCells>
  <printOptions horizontalCentered="1"/>
  <pageMargins left="0.1968503937007874" right="0.1968503937007874" top="0.1968503937007874" bottom="0" header="0.11811023622047245" footer="0.1181102362204724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80" zoomScaleNormal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:V18"/>
    </sheetView>
  </sheetViews>
  <sheetFormatPr defaultColWidth="9.140625" defaultRowHeight="15"/>
  <cols>
    <col min="1" max="1" width="4.421875" style="6" customWidth="1"/>
    <col min="2" max="2" width="19.7109375" style="2" customWidth="1"/>
    <col min="3" max="3" width="13.00390625" style="15" customWidth="1"/>
    <col min="4" max="4" width="16.421875" style="2" customWidth="1"/>
    <col min="5" max="5" width="18.140625" style="2" customWidth="1"/>
    <col min="6" max="6" width="73.421875" style="2" hidden="1" customWidth="1"/>
    <col min="7" max="7" width="34.421875" style="2" customWidth="1"/>
    <col min="8" max="8" width="6.140625" style="18" customWidth="1"/>
    <col min="9" max="18" width="7.140625" style="2" customWidth="1"/>
    <col min="19" max="19" width="8.421875" style="2" customWidth="1"/>
    <col min="20" max="20" width="6.00390625" style="2" customWidth="1"/>
    <col min="21" max="21" width="17.00390625" style="2" customWidth="1"/>
    <col min="22" max="22" width="42.140625" style="2" customWidth="1"/>
    <col min="23" max="16384" width="9.140625" style="2" customWidth="1"/>
  </cols>
  <sheetData>
    <row r="1" spans="1:21" s="1" customFormat="1" ht="25.5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6"/>
    </row>
    <row r="2" spans="1:8" ht="15" customHeight="1">
      <c r="A2" s="71" t="s">
        <v>53</v>
      </c>
      <c r="B2" s="71"/>
      <c r="C2" s="71"/>
      <c r="D2" s="8"/>
      <c r="E2" s="8"/>
      <c r="F2" s="8"/>
      <c r="G2" s="32" t="s">
        <v>147</v>
      </c>
      <c r="H2" s="17"/>
    </row>
    <row r="3" spans="1:22" ht="55.5" customHeight="1">
      <c r="A3" s="13" t="s">
        <v>37</v>
      </c>
      <c r="B3" s="13"/>
      <c r="C3" s="33" t="s">
        <v>14</v>
      </c>
      <c r="D3" s="33"/>
      <c r="E3" s="33"/>
      <c r="F3" s="3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1" customFormat="1" ht="34.5" customHeight="1">
      <c r="A4" s="99" t="s">
        <v>4</v>
      </c>
      <c r="B4" s="102" t="s">
        <v>20</v>
      </c>
      <c r="C4" s="72" t="s">
        <v>18</v>
      </c>
      <c r="D4" s="91" t="s">
        <v>19</v>
      </c>
      <c r="E4" s="83" t="s">
        <v>5</v>
      </c>
      <c r="F4" s="91" t="s">
        <v>15</v>
      </c>
      <c r="G4" s="91" t="s">
        <v>51</v>
      </c>
      <c r="H4" s="83" t="s">
        <v>6</v>
      </c>
      <c r="I4" s="88" t="s">
        <v>30</v>
      </c>
      <c r="J4" s="88"/>
      <c r="K4" s="88" t="s">
        <v>16</v>
      </c>
      <c r="L4" s="88"/>
      <c r="M4" s="68" t="s">
        <v>54</v>
      </c>
      <c r="N4" s="69"/>
      <c r="O4" s="86" t="s">
        <v>146</v>
      </c>
      <c r="P4" s="87"/>
      <c r="Q4" s="87"/>
      <c r="R4" s="87"/>
      <c r="S4" s="65" t="s">
        <v>3</v>
      </c>
      <c r="T4" s="82" t="s">
        <v>2</v>
      </c>
      <c r="U4" s="82" t="s">
        <v>39</v>
      </c>
      <c r="V4" s="60" t="s">
        <v>36</v>
      </c>
    </row>
    <row r="5" spans="1:22" s="1" customFormat="1" ht="14.25" customHeight="1">
      <c r="A5" s="100"/>
      <c r="B5" s="103"/>
      <c r="C5" s="73"/>
      <c r="D5" s="92"/>
      <c r="E5" s="84"/>
      <c r="F5" s="92"/>
      <c r="G5" s="92"/>
      <c r="H5" s="84"/>
      <c r="I5" s="78" t="s">
        <v>0</v>
      </c>
      <c r="J5" s="65" t="s">
        <v>1</v>
      </c>
      <c r="K5" s="64" t="s">
        <v>17</v>
      </c>
      <c r="L5" s="65" t="s">
        <v>1</v>
      </c>
      <c r="M5" s="64" t="s">
        <v>17</v>
      </c>
      <c r="N5" s="65" t="s">
        <v>1</v>
      </c>
      <c r="O5" s="66" t="s">
        <v>44</v>
      </c>
      <c r="P5" s="66" t="s">
        <v>45</v>
      </c>
      <c r="Q5" s="61" t="s">
        <v>46</v>
      </c>
      <c r="R5" s="65" t="s">
        <v>1</v>
      </c>
      <c r="S5" s="65"/>
      <c r="T5" s="82"/>
      <c r="U5" s="82"/>
      <c r="V5" s="60"/>
    </row>
    <row r="6" spans="1:22" s="1" customFormat="1" ht="34.5" customHeight="1">
      <c r="A6" s="101"/>
      <c r="B6" s="104"/>
      <c r="C6" s="74"/>
      <c r="D6" s="93"/>
      <c r="E6" s="85"/>
      <c r="F6" s="93"/>
      <c r="G6" s="93"/>
      <c r="H6" s="85"/>
      <c r="I6" s="78"/>
      <c r="J6" s="65"/>
      <c r="K6" s="64"/>
      <c r="L6" s="65"/>
      <c r="M6" s="64"/>
      <c r="N6" s="65"/>
      <c r="O6" s="67"/>
      <c r="P6" s="67"/>
      <c r="Q6" s="62"/>
      <c r="R6" s="65"/>
      <c r="S6" s="65"/>
      <c r="T6" s="82"/>
      <c r="U6" s="82"/>
      <c r="V6" s="60"/>
    </row>
    <row r="7" spans="1:22" s="5" customFormat="1" ht="31.5" customHeight="1">
      <c r="A7" s="19" t="s">
        <v>7</v>
      </c>
      <c r="B7" s="39" t="s">
        <v>131</v>
      </c>
      <c r="C7" s="40" t="s">
        <v>59</v>
      </c>
      <c r="D7" s="40" t="s">
        <v>132</v>
      </c>
      <c r="E7" s="40" t="s">
        <v>69</v>
      </c>
      <c r="F7" s="28" t="s">
        <v>25</v>
      </c>
      <c r="G7" s="40" t="s">
        <v>70</v>
      </c>
      <c r="H7" s="43" t="s">
        <v>110</v>
      </c>
      <c r="I7" s="10">
        <v>33</v>
      </c>
      <c r="J7" s="11">
        <f aca="true" t="shared" si="0" ref="J7:J13">25*I7/60</f>
        <v>13.75</v>
      </c>
      <c r="K7" s="9">
        <v>18.5</v>
      </c>
      <c r="L7" s="11">
        <f aca="true" t="shared" si="1" ref="L7:L13">25*K7/19.5</f>
        <v>23.71794871794872</v>
      </c>
      <c r="M7" s="10">
        <v>54.6</v>
      </c>
      <c r="N7" s="11">
        <f aca="true" t="shared" si="2" ref="N7:N12">25*45.3/M7</f>
        <v>20.74175824175824</v>
      </c>
      <c r="O7" s="21">
        <v>1</v>
      </c>
      <c r="P7" s="30">
        <v>39</v>
      </c>
      <c r="Q7" s="10">
        <v>99</v>
      </c>
      <c r="R7" s="11">
        <f aca="true" t="shared" si="3" ref="R7:R12">25*98.5/Q7</f>
        <v>24.873737373737374</v>
      </c>
      <c r="S7" s="12">
        <f aca="true" t="shared" si="4" ref="S7:S13">SUM(J7,L7,N7,R7)</f>
        <v>83.08344433344433</v>
      </c>
      <c r="T7" s="7">
        <v>1</v>
      </c>
      <c r="U7" s="27" t="s">
        <v>34</v>
      </c>
      <c r="V7" s="50" t="s">
        <v>153</v>
      </c>
    </row>
    <row r="8" spans="1:23" s="5" customFormat="1" ht="31.5" customHeight="1">
      <c r="A8" s="19" t="s">
        <v>8</v>
      </c>
      <c r="B8" s="39" t="s">
        <v>117</v>
      </c>
      <c r="C8" s="40" t="s">
        <v>118</v>
      </c>
      <c r="D8" s="40" t="s">
        <v>119</v>
      </c>
      <c r="E8" s="40" t="s">
        <v>69</v>
      </c>
      <c r="F8" s="28" t="s">
        <v>25</v>
      </c>
      <c r="G8" s="40" t="s">
        <v>70</v>
      </c>
      <c r="H8" s="43" t="s">
        <v>110</v>
      </c>
      <c r="I8" s="10">
        <v>24</v>
      </c>
      <c r="J8" s="11">
        <f t="shared" si="0"/>
        <v>10</v>
      </c>
      <c r="K8" s="9">
        <v>19</v>
      </c>
      <c r="L8" s="11">
        <f t="shared" si="1"/>
        <v>24.358974358974358</v>
      </c>
      <c r="M8" s="10">
        <v>47.9</v>
      </c>
      <c r="N8" s="11">
        <f t="shared" si="2"/>
        <v>23.64300626304802</v>
      </c>
      <c r="O8" s="21">
        <v>1</v>
      </c>
      <c r="P8" s="30">
        <v>38.5</v>
      </c>
      <c r="Q8" s="10">
        <v>98.5</v>
      </c>
      <c r="R8" s="11">
        <f t="shared" si="3"/>
        <v>25</v>
      </c>
      <c r="S8" s="12">
        <f t="shared" si="4"/>
        <v>83.00198062202237</v>
      </c>
      <c r="T8" s="7">
        <v>2</v>
      </c>
      <c r="U8" s="27" t="s">
        <v>34</v>
      </c>
      <c r="V8" s="50" t="s">
        <v>153</v>
      </c>
      <c r="W8" s="1"/>
    </row>
    <row r="9" spans="1:22" s="5" customFormat="1" ht="31.5" customHeight="1">
      <c r="A9" s="19" t="s">
        <v>9</v>
      </c>
      <c r="B9" s="37" t="s">
        <v>129</v>
      </c>
      <c r="C9" s="38" t="s">
        <v>130</v>
      </c>
      <c r="D9" s="38" t="s">
        <v>60</v>
      </c>
      <c r="E9" s="38" t="s">
        <v>69</v>
      </c>
      <c r="F9" s="28" t="s">
        <v>25</v>
      </c>
      <c r="G9" s="38" t="s">
        <v>70</v>
      </c>
      <c r="H9" s="42" t="s">
        <v>142</v>
      </c>
      <c r="I9" s="10">
        <v>25</v>
      </c>
      <c r="J9" s="11">
        <f t="shared" si="0"/>
        <v>10.416666666666666</v>
      </c>
      <c r="K9" s="9">
        <v>17</v>
      </c>
      <c r="L9" s="11">
        <f t="shared" si="1"/>
        <v>21.794871794871796</v>
      </c>
      <c r="M9" s="10">
        <v>45.3</v>
      </c>
      <c r="N9" s="11">
        <f t="shared" si="2"/>
        <v>25</v>
      </c>
      <c r="O9" s="21">
        <v>1</v>
      </c>
      <c r="P9" s="30">
        <v>40</v>
      </c>
      <c r="Q9" s="10">
        <v>100</v>
      </c>
      <c r="R9" s="11">
        <f t="shared" si="3"/>
        <v>24.625</v>
      </c>
      <c r="S9" s="12">
        <f t="shared" si="4"/>
        <v>81.83653846153845</v>
      </c>
      <c r="T9" s="7">
        <v>3</v>
      </c>
      <c r="U9" s="27" t="s">
        <v>35</v>
      </c>
      <c r="V9" s="50" t="s">
        <v>153</v>
      </c>
    </row>
    <row r="10" spans="1:23" s="5" customFormat="1" ht="31.5" customHeight="1">
      <c r="A10" s="19" t="s">
        <v>10</v>
      </c>
      <c r="B10" s="39" t="s">
        <v>123</v>
      </c>
      <c r="C10" s="40" t="s">
        <v>124</v>
      </c>
      <c r="D10" s="40" t="s">
        <v>66</v>
      </c>
      <c r="E10" s="40" t="s">
        <v>69</v>
      </c>
      <c r="F10" s="28" t="s">
        <v>25</v>
      </c>
      <c r="G10" s="40" t="s">
        <v>70</v>
      </c>
      <c r="H10" s="43" t="s">
        <v>142</v>
      </c>
      <c r="I10" s="10">
        <v>27</v>
      </c>
      <c r="J10" s="11">
        <f t="shared" si="0"/>
        <v>11.25</v>
      </c>
      <c r="K10" s="9">
        <v>19.5</v>
      </c>
      <c r="L10" s="11">
        <f t="shared" si="1"/>
        <v>25</v>
      </c>
      <c r="M10" s="10">
        <v>53.2</v>
      </c>
      <c r="N10" s="11">
        <f t="shared" si="2"/>
        <v>21.287593984962406</v>
      </c>
      <c r="O10" s="21">
        <v>1</v>
      </c>
      <c r="P10" s="30">
        <v>42</v>
      </c>
      <c r="Q10" s="10">
        <v>102</v>
      </c>
      <c r="R10" s="11">
        <f t="shared" si="3"/>
        <v>24.142156862745097</v>
      </c>
      <c r="S10" s="12">
        <f t="shared" si="4"/>
        <v>81.67975084770751</v>
      </c>
      <c r="T10" s="7">
        <v>4</v>
      </c>
      <c r="U10" s="27" t="s">
        <v>35</v>
      </c>
      <c r="V10" s="50" t="s">
        <v>153</v>
      </c>
      <c r="W10" s="1"/>
    </row>
    <row r="11" spans="1:22" s="5" customFormat="1" ht="31.5" customHeight="1">
      <c r="A11" s="19" t="s">
        <v>11</v>
      </c>
      <c r="B11" s="46" t="s">
        <v>137</v>
      </c>
      <c r="C11" s="46" t="s">
        <v>138</v>
      </c>
      <c r="D11" s="46" t="s">
        <v>132</v>
      </c>
      <c r="E11" s="45" t="s">
        <v>69</v>
      </c>
      <c r="F11" s="28" t="s">
        <v>25</v>
      </c>
      <c r="G11" s="47" t="s">
        <v>71</v>
      </c>
      <c r="H11" s="49">
        <v>11</v>
      </c>
      <c r="I11" s="10">
        <v>15</v>
      </c>
      <c r="J11" s="11">
        <f t="shared" si="0"/>
        <v>6.25</v>
      </c>
      <c r="K11" s="9">
        <v>15</v>
      </c>
      <c r="L11" s="11">
        <f t="shared" si="1"/>
        <v>19.23076923076923</v>
      </c>
      <c r="M11" s="10">
        <v>95.3</v>
      </c>
      <c r="N11" s="11">
        <f t="shared" si="2"/>
        <v>11.883525708289612</v>
      </c>
      <c r="O11" s="21">
        <v>2</v>
      </c>
      <c r="P11" s="30">
        <v>6</v>
      </c>
      <c r="Q11" s="10">
        <v>126</v>
      </c>
      <c r="R11" s="11">
        <f t="shared" si="3"/>
        <v>19.543650793650794</v>
      </c>
      <c r="S11" s="12">
        <f t="shared" si="4"/>
        <v>56.907945732709635</v>
      </c>
      <c r="T11" s="7">
        <v>5</v>
      </c>
      <c r="U11" s="27" t="s">
        <v>35</v>
      </c>
      <c r="V11" s="50" t="s">
        <v>157</v>
      </c>
    </row>
    <row r="12" spans="1:23" s="5" customFormat="1" ht="31.5" customHeight="1">
      <c r="A12" s="19" t="s">
        <v>12</v>
      </c>
      <c r="B12" s="37" t="s">
        <v>115</v>
      </c>
      <c r="C12" s="38" t="s">
        <v>116</v>
      </c>
      <c r="D12" s="38" t="s">
        <v>63</v>
      </c>
      <c r="E12" s="38" t="s">
        <v>69</v>
      </c>
      <c r="F12" s="28" t="s">
        <v>25</v>
      </c>
      <c r="G12" s="38" t="s">
        <v>70</v>
      </c>
      <c r="H12" s="42" t="s">
        <v>140</v>
      </c>
      <c r="I12" s="10">
        <v>13</v>
      </c>
      <c r="J12" s="11">
        <f t="shared" si="0"/>
        <v>5.416666666666667</v>
      </c>
      <c r="K12" s="9">
        <v>0</v>
      </c>
      <c r="L12" s="11">
        <f t="shared" si="1"/>
        <v>0</v>
      </c>
      <c r="M12" s="10">
        <v>93.2</v>
      </c>
      <c r="N12" s="11">
        <f t="shared" si="2"/>
        <v>12.151287553648068</v>
      </c>
      <c r="O12" s="21">
        <v>2</v>
      </c>
      <c r="P12" s="30">
        <v>7</v>
      </c>
      <c r="Q12" s="10">
        <v>127</v>
      </c>
      <c r="R12" s="11">
        <f t="shared" si="3"/>
        <v>19.38976377952756</v>
      </c>
      <c r="S12" s="12">
        <f t="shared" si="4"/>
        <v>36.957717999842295</v>
      </c>
      <c r="T12" s="7">
        <v>6</v>
      </c>
      <c r="U12" s="27" t="s">
        <v>40</v>
      </c>
      <c r="V12" s="50" t="s">
        <v>156</v>
      </c>
      <c r="W12" s="1"/>
    </row>
    <row r="13" spans="1:22" s="5" customFormat="1" ht="31.5" customHeight="1">
      <c r="A13" s="19" t="s">
        <v>13</v>
      </c>
      <c r="B13" s="39" t="s">
        <v>126</v>
      </c>
      <c r="C13" s="40" t="s">
        <v>127</v>
      </c>
      <c r="D13" s="40" t="s">
        <v>128</v>
      </c>
      <c r="E13" s="40" t="s">
        <v>69</v>
      </c>
      <c r="F13" s="28" t="s">
        <v>25</v>
      </c>
      <c r="G13" s="40" t="s">
        <v>70</v>
      </c>
      <c r="H13" s="43" t="s">
        <v>142</v>
      </c>
      <c r="I13" s="10">
        <v>13</v>
      </c>
      <c r="J13" s="11">
        <f t="shared" si="0"/>
        <v>5.416666666666667</v>
      </c>
      <c r="K13" s="9">
        <v>0</v>
      </c>
      <c r="L13" s="11">
        <f t="shared" si="1"/>
        <v>0</v>
      </c>
      <c r="M13" s="10">
        <v>0</v>
      </c>
      <c r="N13" s="11">
        <v>0</v>
      </c>
      <c r="O13" s="21">
        <v>0</v>
      </c>
      <c r="P13" s="30">
        <v>0</v>
      </c>
      <c r="Q13" s="10">
        <v>0</v>
      </c>
      <c r="R13" s="11">
        <v>0</v>
      </c>
      <c r="S13" s="12">
        <f t="shared" si="4"/>
        <v>5.416666666666667</v>
      </c>
      <c r="T13" s="7">
        <v>7</v>
      </c>
      <c r="U13" s="27" t="s">
        <v>40</v>
      </c>
      <c r="V13" s="50" t="s">
        <v>153</v>
      </c>
    </row>
    <row r="14" spans="1:23" s="5" customFormat="1" ht="31.5" customHeight="1">
      <c r="A14" s="19" t="s">
        <v>48</v>
      </c>
      <c r="B14" s="37" t="s">
        <v>125</v>
      </c>
      <c r="C14" s="38" t="s">
        <v>121</v>
      </c>
      <c r="D14" s="38" t="s">
        <v>66</v>
      </c>
      <c r="E14" s="38" t="s">
        <v>69</v>
      </c>
      <c r="F14" s="28" t="s">
        <v>25</v>
      </c>
      <c r="G14" s="38" t="s">
        <v>109</v>
      </c>
      <c r="H14" s="42" t="s">
        <v>141</v>
      </c>
      <c r="I14" s="53"/>
      <c r="J14" s="53"/>
      <c r="K14" s="54"/>
      <c r="L14" s="53"/>
      <c r="M14" s="53"/>
      <c r="N14" s="53"/>
      <c r="O14" s="55"/>
      <c r="P14" s="56"/>
      <c r="Q14" s="53"/>
      <c r="R14" s="53"/>
      <c r="S14" s="57"/>
      <c r="T14" s="58"/>
      <c r="U14" s="27" t="s">
        <v>76</v>
      </c>
      <c r="V14" s="50" t="s">
        <v>155</v>
      </c>
      <c r="W14" s="1"/>
    </row>
    <row r="15" spans="1:22" s="5" customFormat="1" ht="31.5" customHeight="1">
      <c r="A15" s="19" t="s">
        <v>49</v>
      </c>
      <c r="B15" s="35" t="s">
        <v>112</v>
      </c>
      <c r="C15" s="36" t="s">
        <v>113</v>
      </c>
      <c r="D15" s="36" t="s">
        <v>114</v>
      </c>
      <c r="E15" s="36" t="s">
        <v>69</v>
      </c>
      <c r="F15" s="28" t="s">
        <v>25</v>
      </c>
      <c r="G15" s="38" t="s">
        <v>70</v>
      </c>
      <c r="H15" s="41" t="s">
        <v>139</v>
      </c>
      <c r="I15" s="53"/>
      <c r="J15" s="53"/>
      <c r="K15" s="54"/>
      <c r="L15" s="53"/>
      <c r="M15" s="53"/>
      <c r="N15" s="53"/>
      <c r="O15" s="55"/>
      <c r="P15" s="56"/>
      <c r="Q15" s="53"/>
      <c r="R15" s="53"/>
      <c r="S15" s="57"/>
      <c r="T15" s="58"/>
      <c r="U15" s="27" t="s">
        <v>76</v>
      </c>
      <c r="V15" s="50" t="s">
        <v>152</v>
      </c>
    </row>
    <row r="16" spans="1:23" s="5" customFormat="1" ht="31.5" customHeight="1">
      <c r="A16" s="19" t="s">
        <v>50</v>
      </c>
      <c r="B16" s="37" t="s">
        <v>120</v>
      </c>
      <c r="C16" s="38" t="s">
        <v>121</v>
      </c>
      <c r="D16" s="38" t="s">
        <v>122</v>
      </c>
      <c r="E16" s="38" t="s">
        <v>69</v>
      </c>
      <c r="F16" s="28" t="s">
        <v>25</v>
      </c>
      <c r="G16" s="38" t="s">
        <v>70</v>
      </c>
      <c r="H16" s="42" t="s">
        <v>141</v>
      </c>
      <c r="I16" s="53"/>
      <c r="J16" s="53"/>
      <c r="K16" s="54"/>
      <c r="L16" s="53"/>
      <c r="M16" s="53"/>
      <c r="N16" s="53"/>
      <c r="O16" s="55"/>
      <c r="P16" s="56"/>
      <c r="Q16" s="53"/>
      <c r="R16" s="53"/>
      <c r="S16" s="57"/>
      <c r="T16" s="58"/>
      <c r="U16" s="27" t="s">
        <v>76</v>
      </c>
      <c r="V16" s="50" t="s">
        <v>153</v>
      </c>
      <c r="W16" s="1"/>
    </row>
    <row r="17" spans="1:22" s="5" customFormat="1" ht="31.5" customHeight="1">
      <c r="A17" s="19" t="s">
        <v>110</v>
      </c>
      <c r="B17" s="44" t="s">
        <v>135</v>
      </c>
      <c r="C17" s="45" t="s">
        <v>136</v>
      </c>
      <c r="D17" s="45" t="s">
        <v>122</v>
      </c>
      <c r="E17" s="45" t="s">
        <v>69</v>
      </c>
      <c r="F17" s="28"/>
      <c r="G17" s="45" t="s">
        <v>70</v>
      </c>
      <c r="H17" s="48" t="s">
        <v>141</v>
      </c>
      <c r="I17" s="53"/>
      <c r="J17" s="53"/>
      <c r="K17" s="54"/>
      <c r="L17" s="53"/>
      <c r="M17" s="53"/>
      <c r="N17" s="53"/>
      <c r="O17" s="55"/>
      <c r="P17" s="56"/>
      <c r="Q17" s="53"/>
      <c r="R17" s="53"/>
      <c r="S17" s="57"/>
      <c r="T17" s="58"/>
      <c r="U17" s="27" t="s">
        <v>76</v>
      </c>
      <c r="V17" s="50" t="s">
        <v>153</v>
      </c>
    </row>
    <row r="18" spans="1:22" s="5" customFormat="1" ht="31.5" customHeight="1">
      <c r="A18" s="19" t="s">
        <v>111</v>
      </c>
      <c r="B18" s="37" t="s">
        <v>133</v>
      </c>
      <c r="C18" s="38" t="s">
        <v>134</v>
      </c>
      <c r="D18" s="38" t="s">
        <v>66</v>
      </c>
      <c r="E18" s="38" t="s">
        <v>69</v>
      </c>
      <c r="F18" s="28"/>
      <c r="G18" s="38" t="s">
        <v>109</v>
      </c>
      <c r="H18" s="42" t="s">
        <v>143</v>
      </c>
      <c r="I18" s="53"/>
      <c r="J18" s="53"/>
      <c r="K18" s="54"/>
      <c r="L18" s="53"/>
      <c r="M18" s="53"/>
      <c r="N18" s="53"/>
      <c r="O18" s="55"/>
      <c r="P18" s="56"/>
      <c r="Q18" s="53"/>
      <c r="R18" s="53"/>
      <c r="S18" s="57"/>
      <c r="T18" s="58"/>
      <c r="U18" s="27" t="s">
        <v>76</v>
      </c>
      <c r="V18" s="50" t="s">
        <v>155</v>
      </c>
    </row>
    <row r="20" spans="2:10" ht="15">
      <c r="B20" s="89" t="s">
        <v>148</v>
      </c>
      <c r="C20" s="89"/>
      <c r="D20" s="89"/>
      <c r="E20" s="89"/>
      <c r="F20" s="89"/>
      <c r="G20" s="89"/>
      <c r="H20" s="89"/>
      <c r="I20" s="89"/>
      <c r="J20" s="89"/>
    </row>
    <row r="21" spans="3:8" ht="12.75">
      <c r="C21" s="2"/>
      <c r="H21" s="3"/>
    </row>
    <row r="22" spans="2:8" ht="12.75">
      <c r="B22" s="59" t="s">
        <v>158</v>
      </c>
      <c r="C22" s="2" t="s">
        <v>149</v>
      </c>
      <c r="H22" s="3"/>
    </row>
    <row r="23" spans="3:8" ht="12.75">
      <c r="C23" s="2" t="s">
        <v>150</v>
      </c>
      <c r="H23" s="3"/>
    </row>
    <row r="24" spans="3:8" ht="12.75">
      <c r="C24" s="2" t="s">
        <v>151</v>
      </c>
      <c r="H24" s="3"/>
    </row>
    <row r="28" spans="3:21" ht="23.25" customHeight="1"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2:10" ht="15">
      <c r="B29" s="89"/>
      <c r="C29" s="89"/>
      <c r="D29" s="89"/>
      <c r="E29" s="89"/>
      <c r="F29" s="89"/>
      <c r="G29" s="89"/>
      <c r="H29" s="89"/>
      <c r="I29" s="89"/>
      <c r="J29" s="89"/>
    </row>
    <row r="30" spans="3:8" ht="12.75">
      <c r="C30" s="2"/>
      <c r="H30" s="3"/>
    </row>
    <row r="31" spans="3:8" ht="12.75">
      <c r="C31" s="2"/>
      <c r="H31" s="3"/>
    </row>
    <row r="32" spans="3:8" ht="12.75">
      <c r="C32" s="2" t="s">
        <v>150</v>
      </c>
      <c r="H32" s="3"/>
    </row>
    <row r="33" spans="3:8" ht="12.75">
      <c r="C33" s="2" t="s">
        <v>151</v>
      </c>
      <c r="H33" s="3"/>
    </row>
    <row r="34" spans="2:10" ht="15">
      <c r="B34" s="89"/>
      <c r="C34" s="89"/>
      <c r="D34" s="89"/>
      <c r="E34" s="89"/>
      <c r="F34" s="89"/>
      <c r="G34" s="89"/>
      <c r="H34" s="89"/>
      <c r="I34" s="89"/>
      <c r="J34" s="89"/>
    </row>
    <row r="35" spans="3:8" ht="12.75">
      <c r="C35" s="2"/>
      <c r="H35" s="3"/>
    </row>
    <row r="36" spans="3:8" ht="12.75">
      <c r="C36" s="2"/>
      <c r="H36" s="3"/>
    </row>
  </sheetData>
  <sheetProtection/>
  <mergeCells count="33">
    <mergeCell ref="N5:N6"/>
    <mergeCell ref="Q5:Q6"/>
    <mergeCell ref="R5:R6"/>
    <mergeCell ref="L5:L6"/>
    <mergeCell ref="J5:J6"/>
    <mergeCell ref="H4:H6"/>
    <mergeCell ref="A1:T1"/>
    <mergeCell ref="A2:C2"/>
    <mergeCell ref="A4:A6"/>
    <mergeCell ref="B4:B6"/>
    <mergeCell ref="C4:C6"/>
    <mergeCell ref="G3:V3"/>
    <mergeCell ref="V4:V6"/>
    <mergeCell ref="M4:N4"/>
    <mergeCell ref="G4:G6"/>
    <mergeCell ref="I4:J4"/>
    <mergeCell ref="C28:U28"/>
    <mergeCell ref="O5:O6"/>
    <mergeCell ref="M5:M6"/>
    <mergeCell ref="O4:R4"/>
    <mergeCell ref="T4:T6"/>
    <mergeCell ref="U4:U6"/>
    <mergeCell ref="D4:D6"/>
    <mergeCell ref="B34:J34"/>
    <mergeCell ref="K4:L4"/>
    <mergeCell ref="F4:F6"/>
    <mergeCell ref="S4:S6"/>
    <mergeCell ref="E4:E6"/>
    <mergeCell ref="B29:J29"/>
    <mergeCell ref="B20:J20"/>
    <mergeCell ref="K5:K6"/>
    <mergeCell ref="I5:I6"/>
    <mergeCell ref="P5:P6"/>
  </mergeCells>
  <printOptions horizontalCentered="1"/>
  <pageMargins left="0.1968503937007874" right="0.1968503937007874" top="0.1968503937007874" bottom="0" header="0.11811023622047245" footer="0.11811023622047245"/>
  <pageSetup fitToWidth="0" fitToHeight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80" zoomScaleNormal="8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:V11"/>
    </sheetView>
  </sheetViews>
  <sheetFormatPr defaultColWidth="9.140625" defaultRowHeight="15"/>
  <cols>
    <col min="1" max="1" width="4.421875" style="6" customWidth="1"/>
    <col min="2" max="2" width="19.57421875" style="2" customWidth="1"/>
    <col min="3" max="3" width="14.00390625" style="2" customWidth="1"/>
    <col min="4" max="4" width="16.7109375" style="2" customWidth="1"/>
    <col min="5" max="5" width="17.7109375" style="2" customWidth="1"/>
    <col min="6" max="6" width="76.8515625" style="2" hidden="1" customWidth="1"/>
    <col min="7" max="7" width="43.140625" style="2" customWidth="1"/>
    <col min="8" max="8" width="6.28125" style="3" customWidth="1"/>
    <col min="9" max="18" width="7.140625" style="2" customWidth="1"/>
    <col min="19" max="19" width="11.28125" style="2" customWidth="1"/>
    <col min="20" max="20" width="5.7109375" style="2" customWidth="1"/>
    <col min="21" max="21" width="16.140625" style="2" customWidth="1"/>
    <col min="22" max="22" width="42.140625" style="2" customWidth="1"/>
    <col min="23" max="16384" width="9.140625" style="2" customWidth="1"/>
  </cols>
  <sheetData>
    <row r="1" spans="1:21" s="1" customFormat="1" ht="39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6"/>
    </row>
    <row r="2" spans="1:8" ht="19.5" customHeight="1">
      <c r="A2" s="71" t="s">
        <v>53</v>
      </c>
      <c r="B2" s="71"/>
      <c r="C2" s="71"/>
      <c r="D2" s="8"/>
      <c r="E2" s="8"/>
      <c r="F2" s="8"/>
      <c r="G2" s="32" t="s">
        <v>147</v>
      </c>
      <c r="H2" s="8"/>
    </row>
    <row r="3" spans="1:22" ht="54.75" customHeight="1">
      <c r="A3" s="13" t="s">
        <v>38</v>
      </c>
      <c r="B3" s="25"/>
      <c r="C3" s="24" t="s">
        <v>14</v>
      </c>
      <c r="D3" s="14" t="s">
        <v>14</v>
      </c>
      <c r="E3" s="14"/>
      <c r="F3" s="14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1" customFormat="1" ht="33" customHeight="1">
      <c r="A4" s="99" t="s">
        <v>4</v>
      </c>
      <c r="B4" s="102" t="s">
        <v>20</v>
      </c>
      <c r="C4" s="102" t="s">
        <v>18</v>
      </c>
      <c r="D4" s="91" t="s">
        <v>19</v>
      </c>
      <c r="E4" s="83" t="s">
        <v>5</v>
      </c>
      <c r="F4" s="91" t="s">
        <v>15</v>
      </c>
      <c r="G4" s="91" t="s">
        <v>51</v>
      </c>
      <c r="H4" s="83" t="s">
        <v>6</v>
      </c>
      <c r="I4" s="88" t="s">
        <v>30</v>
      </c>
      <c r="J4" s="88"/>
      <c r="K4" s="88" t="s">
        <v>16</v>
      </c>
      <c r="L4" s="88"/>
      <c r="M4" s="68" t="s">
        <v>54</v>
      </c>
      <c r="N4" s="69"/>
      <c r="O4" s="86" t="s">
        <v>146</v>
      </c>
      <c r="P4" s="87"/>
      <c r="Q4" s="87"/>
      <c r="R4" s="87"/>
      <c r="S4" s="65" t="s">
        <v>3</v>
      </c>
      <c r="T4" s="82" t="s">
        <v>2</v>
      </c>
      <c r="U4" s="82" t="s">
        <v>39</v>
      </c>
      <c r="V4" s="60" t="s">
        <v>36</v>
      </c>
    </row>
    <row r="5" spans="1:22" s="1" customFormat="1" ht="14.25" customHeight="1">
      <c r="A5" s="100"/>
      <c r="B5" s="103"/>
      <c r="C5" s="103"/>
      <c r="D5" s="92"/>
      <c r="E5" s="84"/>
      <c r="F5" s="92"/>
      <c r="G5" s="92"/>
      <c r="H5" s="84"/>
      <c r="I5" s="78" t="s">
        <v>0</v>
      </c>
      <c r="J5" s="65" t="s">
        <v>1</v>
      </c>
      <c r="K5" s="64" t="s">
        <v>17</v>
      </c>
      <c r="L5" s="65" t="s">
        <v>1</v>
      </c>
      <c r="M5" s="64" t="s">
        <v>17</v>
      </c>
      <c r="N5" s="65" t="s">
        <v>1</v>
      </c>
      <c r="O5" s="66" t="s">
        <v>44</v>
      </c>
      <c r="P5" s="66" t="s">
        <v>45</v>
      </c>
      <c r="Q5" s="61" t="s">
        <v>46</v>
      </c>
      <c r="R5" s="65" t="s">
        <v>1</v>
      </c>
      <c r="S5" s="65"/>
      <c r="T5" s="82"/>
      <c r="U5" s="82"/>
      <c r="V5" s="60"/>
    </row>
    <row r="6" spans="1:22" s="1" customFormat="1" ht="25.5" customHeight="1">
      <c r="A6" s="101"/>
      <c r="B6" s="104"/>
      <c r="C6" s="104"/>
      <c r="D6" s="93"/>
      <c r="E6" s="85"/>
      <c r="F6" s="93"/>
      <c r="G6" s="93"/>
      <c r="H6" s="85"/>
      <c r="I6" s="78"/>
      <c r="J6" s="65"/>
      <c r="K6" s="64"/>
      <c r="L6" s="65"/>
      <c r="M6" s="64"/>
      <c r="N6" s="65"/>
      <c r="O6" s="67"/>
      <c r="P6" s="67"/>
      <c r="Q6" s="62"/>
      <c r="R6" s="65"/>
      <c r="S6" s="65"/>
      <c r="T6" s="82"/>
      <c r="U6" s="82"/>
      <c r="V6" s="60"/>
    </row>
    <row r="7" spans="1:22" s="5" customFormat="1" ht="31.5" customHeight="1">
      <c r="A7" s="4" t="s">
        <v>7</v>
      </c>
      <c r="B7" s="113" t="s">
        <v>80</v>
      </c>
      <c r="C7" s="113" t="s">
        <v>81</v>
      </c>
      <c r="D7" s="113" t="s">
        <v>82</v>
      </c>
      <c r="E7" s="113" t="s">
        <v>69</v>
      </c>
      <c r="F7" s="28" t="s">
        <v>22</v>
      </c>
      <c r="G7" s="113" t="s">
        <v>70</v>
      </c>
      <c r="H7" s="114" t="s">
        <v>159</v>
      </c>
      <c r="I7" s="10">
        <v>24</v>
      </c>
      <c r="J7" s="11">
        <f>25*I7/41</f>
        <v>14.634146341463415</v>
      </c>
      <c r="K7" s="9">
        <v>15</v>
      </c>
      <c r="L7" s="11">
        <f>25*K7/15</f>
        <v>25</v>
      </c>
      <c r="M7" s="10">
        <v>75</v>
      </c>
      <c r="N7" s="11">
        <f>25*75/M7</f>
        <v>25</v>
      </c>
      <c r="O7" s="21">
        <v>2</v>
      </c>
      <c r="P7" s="30">
        <v>22</v>
      </c>
      <c r="Q7" s="10">
        <v>142</v>
      </c>
      <c r="R7" s="11">
        <f>25*128/Q7</f>
        <v>22.535211267605632</v>
      </c>
      <c r="S7" s="12">
        <f>SUM(J7,L7,N7,R7)</f>
        <v>87.16935760906904</v>
      </c>
      <c r="T7" s="7">
        <v>1</v>
      </c>
      <c r="U7" s="115" t="s">
        <v>34</v>
      </c>
      <c r="V7" s="116" t="s">
        <v>152</v>
      </c>
    </row>
    <row r="8" spans="1:22" s="5" customFormat="1" ht="31.5" customHeight="1">
      <c r="A8" s="4" t="s">
        <v>8</v>
      </c>
      <c r="B8" s="47" t="s">
        <v>83</v>
      </c>
      <c r="C8" s="47" t="s">
        <v>84</v>
      </c>
      <c r="D8" s="47" t="s">
        <v>85</v>
      </c>
      <c r="E8" s="47" t="s">
        <v>69</v>
      </c>
      <c r="F8" s="28" t="s">
        <v>22</v>
      </c>
      <c r="G8" s="47" t="s">
        <v>70</v>
      </c>
      <c r="H8" s="114" t="s">
        <v>160</v>
      </c>
      <c r="I8" s="10">
        <v>24</v>
      </c>
      <c r="J8" s="11">
        <f>25*I8/41</f>
        <v>14.634146341463415</v>
      </c>
      <c r="K8" s="9">
        <v>13</v>
      </c>
      <c r="L8" s="11">
        <f>25*K8/15</f>
        <v>21.666666666666668</v>
      </c>
      <c r="M8" s="10">
        <v>88</v>
      </c>
      <c r="N8" s="11">
        <f>25*75/M8</f>
        <v>21.306818181818183</v>
      </c>
      <c r="O8" s="21">
        <v>2</v>
      </c>
      <c r="P8" s="30">
        <v>21</v>
      </c>
      <c r="Q8" s="10">
        <v>141</v>
      </c>
      <c r="R8" s="11">
        <f>25*128/Q8</f>
        <v>22.69503546099291</v>
      </c>
      <c r="S8" s="12">
        <f>SUM(J8,L8,N8,R8)</f>
        <v>80.30266665094118</v>
      </c>
      <c r="T8" s="7">
        <v>2</v>
      </c>
      <c r="U8" s="115" t="s">
        <v>35</v>
      </c>
      <c r="V8" s="116" t="s">
        <v>156</v>
      </c>
    </row>
    <row r="9" spans="1:22" s="5" customFormat="1" ht="31.5" customHeight="1">
      <c r="A9" s="4" t="s">
        <v>9</v>
      </c>
      <c r="B9" s="113" t="s">
        <v>86</v>
      </c>
      <c r="C9" s="113" t="s">
        <v>87</v>
      </c>
      <c r="D9" s="113" t="s">
        <v>82</v>
      </c>
      <c r="E9" s="113" t="s">
        <v>69</v>
      </c>
      <c r="F9" s="28" t="s">
        <v>22</v>
      </c>
      <c r="G9" s="113" t="s">
        <v>70</v>
      </c>
      <c r="H9" s="114" t="s">
        <v>161</v>
      </c>
      <c r="I9" s="10">
        <v>18</v>
      </c>
      <c r="J9" s="11">
        <f>25*I9/41</f>
        <v>10.975609756097562</v>
      </c>
      <c r="K9" s="9">
        <v>12</v>
      </c>
      <c r="L9" s="11">
        <f>25*K9/15</f>
        <v>20</v>
      </c>
      <c r="M9" s="10">
        <v>116</v>
      </c>
      <c r="N9" s="11">
        <f>25*75/M9</f>
        <v>16.163793103448278</v>
      </c>
      <c r="O9" s="21">
        <v>2</v>
      </c>
      <c r="P9" s="30">
        <v>8</v>
      </c>
      <c r="Q9" s="10">
        <v>128</v>
      </c>
      <c r="R9" s="11">
        <f>25*128/Q9</f>
        <v>25</v>
      </c>
      <c r="S9" s="12">
        <f>SUM(J9,L9,N9,R9)</f>
        <v>72.13940285954584</v>
      </c>
      <c r="T9" s="7">
        <v>3</v>
      </c>
      <c r="U9" s="115" t="s">
        <v>35</v>
      </c>
      <c r="V9" s="116" t="s">
        <v>152</v>
      </c>
    </row>
    <row r="10" spans="1:22" s="5" customFormat="1" ht="31.5" customHeight="1">
      <c r="A10" s="4" t="s">
        <v>10</v>
      </c>
      <c r="B10" s="47" t="s">
        <v>77</v>
      </c>
      <c r="C10" s="47" t="s">
        <v>78</v>
      </c>
      <c r="D10" s="47" t="s">
        <v>79</v>
      </c>
      <c r="E10" s="47" t="s">
        <v>69</v>
      </c>
      <c r="F10" s="28" t="s">
        <v>22</v>
      </c>
      <c r="G10" s="47" t="s">
        <v>70</v>
      </c>
      <c r="H10" s="114" t="s">
        <v>159</v>
      </c>
      <c r="I10" s="10">
        <v>15</v>
      </c>
      <c r="J10" s="11">
        <f>25*I10/41</f>
        <v>9.146341463414634</v>
      </c>
      <c r="K10" s="9">
        <v>14</v>
      </c>
      <c r="L10" s="11">
        <f>25*K10/15</f>
        <v>23.333333333333332</v>
      </c>
      <c r="M10" s="10">
        <v>132.2</v>
      </c>
      <c r="N10" s="11">
        <f>25*75/M10</f>
        <v>14.183055975794252</v>
      </c>
      <c r="O10" s="21">
        <v>2</v>
      </c>
      <c r="P10" s="30">
        <v>25</v>
      </c>
      <c r="Q10" s="10">
        <v>145</v>
      </c>
      <c r="R10" s="11">
        <f>25*128/Q10</f>
        <v>22.06896551724138</v>
      </c>
      <c r="S10" s="12">
        <f>SUM(J10,L10,N10,R10)</f>
        <v>68.7316962897836</v>
      </c>
      <c r="T10" s="7">
        <v>4</v>
      </c>
      <c r="U10" s="115" t="s">
        <v>40</v>
      </c>
      <c r="V10" s="116" t="s">
        <v>152</v>
      </c>
    </row>
    <row r="11" spans="1:22" s="5" customFormat="1" ht="31.5" customHeight="1">
      <c r="A11" s="4" t="s">
        <v>11</v>
      </c>
      <c r="B11" s="47" t="s">
        <v>88</v>
      </c>
      <c r="C11" s="47" t="s">
        <v>89</v>
      </c>
      <c r="D11" s="47" t="s">
        <v>90</v>
      </c>
      <c r="E11" s="47" t="s">
        <v>69</v>
      </c>
      <c r="F11" s="28" t="s">
        <v>22</v>
      </c>
      <c r="G11" s="47" t="s">
        <v>70</v>
      </c>
      <c r="H11" s="114" t="s">
        <v>160</v>
      </c>
      <c r="I11" s="53"/>
      <c r="J11" s="53"/>
      <c r="K11" s="54"/>
      <c r="L11" s="53"/>
      <c r="M11" s="53"/>
      <c r="N11" s="53"/>
      <c r="O11" s="55"/>
      <c r="P11" s="56"/>
      <c r="Q11" s="53"/>
      <c r="R11" s="53"/>
      <c r="S11" s="57"/>
      <c r="T11" s="7"/>
      <c r="U11" s="115" t="s">
        <v>76</v>
      </c>
      <c r="V11" s="116" t="s">
        <v>156</v>
      </c>
    </row>
    <row r="12" spans="3:21" ht="40.5" customHeight="1"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2:10" ht="15">
      <c r="B13" s="89" t="s">
        <v>148</v>
      </c>
      <c r="C13" s="89"/>
      <c r="D13" s="89"/>
      <c r="E13" s="89"/>
      <c r="F13" s="89"/>
      <c r="G13" s="89"/>
      <c r="H13" s="89"/>
      <c r="I13" s="89"/>
      <c r="J13" s="89"/>
    </row>
    <row r="15" spans="2:3" ht="12.75">
      <c r="B15" s="59" t="s">
        <v>52</v>
      </c>
      <c r="C15" s="2" t="s">
        <v>149</v>
      </c>
    </row>
    <row r="16" ht="12.75">
      <c r="C16" s="2" t="s">
        <v>150</v>
      </c>
    </row>
    <row r="17" ht="12.75">
      <c r="C17" s="2" t="s">
        <v>151</v>
      </c>
    </row>
  </sheetData>
  <sheetProtection/>
  <mergeCells count="31">
    <mergeCell ref="E4:E6"/>
    <mergeCell ref="Q5:Q6"/>
    <mergeCell ref="T4:T6"/>
    <mergeCell ref="K5:K6"/>
    <mergeCell ref="A1:T1"/>
    <mergeCell ref="A2:C2"/>
    <mergeCell ref="A4:A6"/>
    <mergeCell ref="B4:B6"/>
    <mergeCell ref="C4:C6"/>
    <mergeCell ref="S4:S6"/>
    <mergeCell ref="M4:N4"/>
    <mergeCell ref="D4:D6"/>
    <mergeCell ref="G3:V3"/>
    <mergeCell ref="V4:V6"/>
    <mergeCell ref="O5:O6"/>
    <mergeCell ref="P5:P6"/>
    <mergeCell ref="G4:G6"/>
    <mergeCell ref="J5:J6"/>
    <mergeCell ref="I4:J4"/>
    <mergeCell ref="U4:U6"/>
    <mergeCell ref="O4:R4"/>
    <mergeCell ref="N5:N6"/>
    <mergeCell ref="I5:I6"/>
    <mergeCell ref="C12:U12"/>
    <mergeCell ref="B13:J13"/>
    <mergeCell ref="K4:L4"/>
    <mergeCell ref="M5:M6"/>
    <mergeCell ref="L5:L6"/>
    <mergeCell ref="F4:F6"/>
    <mergeCell ref="R5:R6"/>
    <mergeCell ref="H4:H6"/>
  </mergeCells>
  <printOptions horizontalCentered="1"/>
  <pageMargins left="0.1968503937007874" right="0.1968503937007874" top="0" bottom="0" header="0.11811023622047245" footer="0.11811023622047245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="80" zoomScaleNormal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7" sqref="T7"/>
    </sheetView>
  </sheetViews>
  <sheetFormatPr defaultColWidth="9.140625" defaultRowHeight="15"/>
  <cols>
    <col min="1" max="1" width="4.421875" style="6" customWidth="1"/>
    <col min="2" max="2" width="19.7109375" style="2" customWidth="1"/>
    <col min="3" max="3" width="13.00390625" style="2" customWidth="1"/>
    <col min="4" max="4" width="17.421875" style="2" customWidth="1"/>
    <col min="5" max="5" width="18.28125" style="2" customWidth="1"/>
    <col min="6" max="6" width="74.8515625" style="2" hidden="1" customWidth="1"/>
    <col min="7" max="7" width="43.28125" style="2" customWidth="1"/>
    <col min="8" max="8" width="6.140625" style="3" customWidth="1"/>
    <col min="9" max="18" width="7.140625" style="2" customWidth="1"/>
    <col min="19" max="19" width="9.7109375" style="2" customWidth="1"/>
    <col min="20" max="20" width="5.7109375" style="2" customWidth="1"/>
    <col min="21" max="21" width="16.00390625" style="2" customWidth="1"/>
    <col min="22" max="22" width="42.140625" style="2" customWidth="1"/>
    <col min="23" max="26" width="17.421875" style="2" hidden="1" customWidth="1"/>
    <col min="27" max="29" width="9.140625" style="2" hidden="1" customWidth="1"/>
    <col min="30" max="16384" width="9.140625" style="2" customWidth="1"/>
  </cols>
  <sheetData>
    <row r="1" spans="1:21" s="1" customFormat="1" ht="27.75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6"/>
    </row>
    <row r="2" spans="1:8" ht="22.5" customHeight="1">
      <c r="A2" s="71" t="s">
        <v>53</v>
      </c>
      <c r="B2" s="71"/>
      <c r="C2" s="71"/>
      <c r="D2" s="8"/>
      <c r="E2" s="8"/>
      <c r="F2" s="8"/>
      <c r="G2" s="32" t="s">
        <v>147</v>
      </c>
      <c r="H2" s="8"/>
    </row>
    <row r="3" spans="1:22" ht="48" customHeight="1">
      <c r="A3" s="14" t="s">
        <v>29</v>
      </c>
      <c r="B3" s="14"/>
      <c r="C3" s="34" t="s">
        <v>14</v>
      </c>
      <c r="D3" s="34"/>
      <c r="E3" s="34"/>
      <c r="F3" s="34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31" s="1" customFormat="1" ht="35.25" customHeight="1">
      <c r="A4" s="99" t="s">
        <v>4</v>
      </c>
      <c r="B4" s="102" t="s">
        <v>20</v>
      </c>
      <c r="C4" s="102" t="s">
        <v>18</v>
      </c>
      <c r="D4" s="91" t="s">
        <v>19</v>
      </c>
      <c r="E4" s="83" t="s">
        <v>5</v>
      </c>
      <c r="F4" s="91" t="s">
        <v>15</v>
      </c>
      <c r="G4" s="91" t="s">
        <v>51</v>
      </c>
      <c r="H4" s="83" t="s">
        <v>6</v>
      </c>
      <c r="I4" s="88" t="s">
        <v>30</v>
      </c>
      <c r="J4" s="88"/>
      <c r="K4" s="88" t="s">
        <v>16</v>
      </c>
      <c r="L4" s="88"/>
      <c r="M4" s="68" t="s">
        <v>54</v>
      </c>
      <c r="N4" s="69"/>
      <c r="O4" s="86" t="s">
        <v>162</v>
      </c>
      <c r="P4" s="87"/>
      <c r="Q4" s="87"/>
      <c r="R4" s="87"/>
      <c r="S4" s="65" t="s">
        <v>3</v>
      </c>
      <c r="T4" s="82" t="s">
        <v>2</v>
      </c>
      <c r="U4" s="82" t="s">
        <v>39</v>
      </c>
      <c r="V4" s="60" t="s">
        <v>36</v>
      </c>
      <c r="W4" s="108" t="s">
        <v>41</v>
      </c>
      <c r="X4" s="105" t="s">
        <v>42</v>
      </c>
      <c r="Y4" s="105" t="s">
        <v>43</v>
      </c>
      <c r="Z4" s="105" t="s">
        <v>14</v>
      </c>
      <c r="AD4" s="2"/>
      <c r="AE4" s="2"/>
    </row>
    <row r="5" spans="1:31" s="1" customFormat="1" ht="14.25" customHeight="1">
      <c r="A5" s="100"/>
      <c r="B5" s="103"/>
      <c r="C5" s="103"/>
      <c r="D5" s="92"/>
      <c r="E5" s="84"/>
      <c r="F5" s="92"/>
      <c r="G5" s="92"/>
      <c r="H5" s="84"/>
      <c r="I5" s="78" t="s">
        <v>0</v>
      </c>
      <c r="J5" s="65" t="s">
        <v>1</v>
      </c>
      <c r="K5" s="64" t="s">
        <v>17</v>
      </c>
      <c r="L5" s="65" t="s">
        <v>1</v>
      </c>
      <c r="M5" s="64" t="s">
        <v>17</v>
      </c>
      <c r="N5" s="65" t="s">
        <v>1</v>
      </c>
      <c r="O5" s="66" t="s">
        <v>44</v>
      </c>
      <c r="P5" s="66" t="s">
        <v>45</v>
      </c>
      <c r="Q5" s="61" t="s">
        <v>46</v>
      </c>
      <c r="R5" s="65" t="s">
        <v>1</v>
      </c>
      <c r="S5" s="65"/>
      <c r="T5" s="82"/>
      <c r="U5" s="82"/>
      <c r="V5" s="60"/>
      <c r="W5" s="109"/>
      <c r="X5" s="106"/>
      <c r="Y5" s="106"/>
      <c r="Z5" s="106"/>
      <c r="AD5" s="2"/>
      <c r="AE5" s="2"/>
    </row>
    <row r="6" spans="1:31" s="1" customFormat="1" ht="28.5" customHeight="1">
      <c r="A6" s="101"/>
      <c r="B6" s="104"/>
      <c r="C6" s="104"/>
      <c r="D6" s="93"/>
      <c r="E6" s="85"/>
      <c r="F6" s="93"/>
      <c r="G6" s="93"/>
      <c r="H6" s="85"/>
      <c r="I6" s="78"/>
      <c r="J6" s="65"/>
      <c r="K6" s="64"/>
      <c r="L6" s="65"/>
      <c r="M6" s="64"/>
      <c r="N6" s="65"/>
      <c r="O6" s="67"/>
      <c r="P6" s="67"/>
      <c r="Q6" s="62"/>
      <c r="R6" s="65"/>
      <c r="S6" s="65"/>
      <c r="T6" s="82"/>
      <c r="U6" s="82"/>
      <c r="V6" s="60"/>
      <c r="W6" s="110"/>
      <c r="X6" s="107"/>
      <c r="Y6" s="107"/>
      <c r="Z6" s="107"/>
      <c r="AD6" s="2"/>
      <c r="AE6" s="2"/>
    </row>
    <row r="7" spans="1:28" s="5" customFormat="1" ht="31.5" customHeight="1">
      <c r="A7" s="4" t="s">
        <v>7</v>
      </c>
      <c r="B7" s="47" t="s">
        <v>67</v>
      </c>
      <c r="C7" s="47" t="s">
        <v>68</v>
      </c>
      <c r="D7" s="47" t="s">
        <v>66</v>
      </c>
      <c r="E7" s="113" t="s">
        <v>69</v>
      </c>
      <c r="F7" s="28" t="s">
        <v>23</v>
      </c>
      <c r="G7" s="47" t="s">
        <v>70</v>
      </c>
      <c r="H7" s="117" t="s">
        <v>75</v>
      </c>
      <c r="I7" s="10">
        <v>15</v>
      </c>
      <c r="J7" s="11">
        <f>25*I7/41</f>
        <v>9.146341463414634</v>
      </c>
      <c r="K7" s="9">
        <v>12</v>
      </c>
      <c r="L7" s="11">
        <f>25*K7/12</f>
        <v>25</v>
      </c>
      <c r="M7" s="10">
        <v>82.3</v>
      </c>
      <c r="N7" s="11">
        <f>25*82.3/M7</f>
        <v>25</v>
      </c>
      <c r="O7" s="21">
        <v>2</v>
      </c>
      <c r="P7" s="30">
        <v>26</v>
      </c>
      <c r="Q7" s="10">
        <v>146</v>
      </c>
      <c r="R7" s="11">
        <f>25*123/Q7</f>
        <v>21.061643835616437</v>
      </c>
      <c r="S7" s="12">
        <f>SUM(J7,L7,N7,R7)</f>
        <v>80.20798529903107</v>
      </c>
      <c r="T7" s="7">
        <v>1</v>
      </c>
      <c r="U7" s="115" t="s">
        <v>34</v>
      </c>
      <c r="V7" s="116" t="s">
        <v>152</v>
      </c>
      <c r="W7" s="22"/>
      <c r="X7" s="20"/>
      <c r="Y7" s="20"/>
      <c r="Z7" s="20"/>
      <c r="AA7" s="20">
        <v>1</v>
      </c>
      <c r="AB7" s="5">
        <v>3</v>
      </c>
    </row>
    <row r="8" spans="1:31" s="5" customFormat="1" ht="31.5" customHeight="1">
      <c r="A8" s="4" t="s">
        <v>8</v>
      </c>
      <c r="B8" s="113" t="s">
        <v>58</v>
      </c>
      <c r="C8" s="113" t="s">
        <v>59</v>
      </c>
      <c r="D8" s="113" t="s">
        <v>60</v>
      </c>
      <c r="E8" s="113" t="s">
        <v>69</v>
      </c>
      <c r="F8" s="28" t="s">
        <v>23</v>
      </c>
      <c r="G8" s="113" t="s">
        <v>70</v>
      </c>
      <c r="H8" s="118" t="s">
        <v>73</v>
      </c>
      <c r="I8" s="10">
        <v>16</v>
      </c>
      <c r="J8" s="11">
        <f>25*I8/41</f>
        <v>9.75609756097561</v>
      </c>
      <c r="K8" s="9">
        <v>11</v>
      </c>
      <c r="L8" s="11">
        <f>25*K8/12</f>
        <v>22.916666666666668</v>
      </c>
      <c r="M8" s="10">
        <v>100</v>
      </c>
      <c r="N8" s="11">
        <f>25*82.3/M8</f>
        <v>20.575</v>
      </c>
      <c r="O8" s="21">
        <v>2</v>
      </c>
      <c r="P8" s="30">
        <v>3</v>
      </c>
      <c r="Q8" s="10">
        <v>123</v>
      </c>
      <c r="R8" s="11">
        <f>25*123/Q8</f>
        <v>25</v>
      </c>
      <c r="S8" s="12">
        <f>SUM(J8,L8,N8,R8)</f>
        <v>78.24776422764228</v>
      </c>
      <c r="T8" s="7">
        <v>2</v>
      </c>
      <c r="U8" s="115" t="s">
        <v>35</v>
      </c>
      <c r="V8" s="116" t="s">
        <v>156</v>
      </c>
      <c r="W8" s="22"/>
      <c r="X8" s="20"/>
      <c r="Y8" s="20"/>
      <c r="Z8" s="20"/>
      <c r="AA8" s="20">
        <v>3</v>
      </c>
      <c r="AB8" s="5">
        <v>16</v>
      </c>
      <c r="AD8" s="2"/>
      <c r="AE8" s="2"/>
    </row>
    <row r="9" spans="1:31" s="5" customFormat="1" ht="31.5" customHeight="1">
      <c r="A9" s="4" t="s">
        <v>9</v>
      </c>
      <c r="B9" s="47" t="s">
        <v>61</v>
      </c>
      <c r="C9" s="47" t="s">
        <v>62</v>
      </c>
      <c r="D9" s="47" t="s">
        <v>63</v>
      </c>
      <c r="E9" s="47" t="s">
        <v>69</v>
      </c>
      <c r="F9" s="28" t="s">
        <v>23</v>
      </c>
      <c r="G9" s="47" t="s">
        <v>71</v>
      </c>
      <c r="H9" s="117">
        <v>7</v>
      </c>
      <c r="I9" s="10">
        <v>15</v>
      </c>
      <c r="J9" s="11">
        <f>25*I9/41</f>
        <v>9.146341463414634</v>
      </c>
      <c r="K9" s="9">
        <v>0</v>
      </c>
      <c r="L9" s="11">
        <f>25*K9/12</f>
        <v>0</v>
      </c>
      <c r="M9" s="10">
        <v>105.5</v>
      </c>
      <c r="N9" s="11">
        <f>25*82.3/M9</f>
        <v>19.502369668246445</v>
      </c>
      <c r="O9" s="21">
        <v>2</v>
      </c>
      <c r="P9" s="30">
        <v>47</v>
      </c>
      <c r="Q9" s="10">
        <v>167</v>
      </c>
      <c r="R9" s="11">
        <f>25*123/Q9</f>
        <v>18.41317365269461</v>
      </c>
      <c r="S9" s="12">
        <f>SUM(J9,L9,N9,R9)</f>
        <v>47.06188478435569</v>
      </c>
      <c r="T9" s="7">
        <v>3</v>
      </c>
      <c r="U9" s="115" t="s">
        <v>40</v>
      </c>
      <c r="V9" s="116" t="s">
        <v>157</v>
      </c>
      <c r="W9" s="22"/>
      <c r="X9" s="20"/>
      <c r="Y9" s="20"/>
      <c r="Z9" s="20"/>
      <c r="AA9" s="20">
        <v>4</v>
      </c>
      <c r="AB9" s="5">
        <v>19</v>
      </c>
      <c r="AD9" s="2"/>
      <c r="AE9" s="2"/>
    </row>
    <row r="10" spans="1:28" s="5" customFormat="1" ht="31.5" customHeight="1">
      <c r="A10" s="4" t="s">
        <v>10</v>
      </c>
      <c r="B10" s="113" t="s">
        <v>64</v>
      </c>
      <c r="C10" s="113" t="s">
        <v>65</v>
      </c>
      <c r="D10" s="113" t="s">
        <v>66</v>
      </c>
      <c r="E10" s="113" t="s">
        <v>69</v>
      </c>
      <c r="F10" s="28" t="s">
        <v>23</v>
      </c>
      <c r="G10" s="113" t="s">
        <v>70</v>
      </c>
      <c r="H10" s="118" t="s">
        <v>74</v>
      </c>
      <c r="I10" s="10">
        <v>10</v>
      </c>
      <c r="J10" s="11">
        <f>25*I10/41</f>
        <v>6.097560975609756</v>
      </c>
      <c r="K10" s="9">
        <v>0</v>
      </c>
      <c r="L10" s="11">
        <f>25*K10/12</f>
        <v>0</v>
      </c>
      <c r="M10" s="10">
        <v>110</v>
      </c>
      <c r="N10" s="11">
        <f>25*82.3/M10</f>
        <v>18.704545454545453</v>
      </c>
      <c r="O10" s="21">
        <v>2</v>
      </c>
      <c r="P10" s="30">
        <v>48</v>
      </c>
      <c r="Q10" s="10">
        <v>168</v>
      </c>
      <c r="R10" s="11">
        <f>25*123/Q10</f>
        <v>18.303571428571427</v>
      </c>
      <c r="S10" s="12">
        <f>SUM(J10,L10,N10,R10)</f>
        <v>43.10567785872664</v>
      </c>
      <c r="T10" s="7">
        <v>4</v>
      </c>
      <c r="U10" s="115" t="s">
        <v>40</v>
      </c>
      <c r="V10" s="116" t="s">
        <v>156</v>
      </c>
      <c r="W10" s="22"/>
      <c r="X10" s="20"/>
      <c r="Y10" s="20"/>
      <c r="Z10" s="20"/>
      <c r="AA10" s="20">
        <v>2</v>
      </c>
      <c r="AB10" s="5">
        <v>8</v>
      </c>
    </row>
    <row r="11" spans="1:31" s="5" customFormat="1" ht="31.5" customHeight="1">
      <c r="A11" s="4" t="s">
        <v>11</v>
      </c>
      <c r="B11" s="47" t="s">
        <v>55</v>
      </c>
      <c r="C11" s="47" t="s">
        <v>56</v>
      </c>
      <c r="D11" s="47" t="s">
        <v>57</v>
      </c>
      <c r="E11" s="47" t="s">
        <v>69</v>
      </c>
      <c r="F11" s="28" t="s">
        <v>23</v>
      </c>
      <c r="G11" s="47" t="s">
        <v>70</v>
      </c>
      <c r="H11" s="117" t="s">
        <v>72</v>
      </c>
      <c r="I11" s="53"/>
      <c r="J11" s="53"/>
      <c r="K11" s="54"/>
      <c r="L11" s="53"/>
      <c r="M11" s="53"/>
      <c r="N11" s="53"/>
      <c r="O11" s="55"/>
      <c r="P11" s="56"/>
      <c r="Q11" s="53"/>
      <c r="R11" s="53"/>
      <c r="S11" s="57"/>
      <c r="T11" s="58"/>
      <c r="U11" s="115" t="s">
        <v>76</v>
      </c>
      <c r="V11" s="116" t="s">
        <v>156</v>
      </c>
      <c r="W11" s="22"/>
      <c r="X11" s="20"/>
      <c r="Y11" s="20"/>
      <c r="Z11" s="20"/>
      <c r="AA11" s="20">
        <v>1</v>
      </c>
      <c r="AB11" s="5">
        <v>4</v>
      </c>
      <c r="AD11" s="2"/>
      <c r="AE11" s="2"/>
    </row>
    <row r="12" spans="2:10" ht="15">
      <c r="B12" s="89" t="s">
        <v>148</v>
      </c>
      <c r="C12" s="89"/>
      <c r="D12" s="89"/>
      <c r="E12" s="89"/>
      <c r="F12" s="89"/>
      <c r="G12" s="89"/>
      <c r="H12" s="89"/>
      <c r="I12" s="89"/>
      <c r="J12" s="89"/>
    </row>
    <row r="14" spans="2:3" ht="12.75">
      <c r="B14" s="59" t="s">
        <v>52</v>
      </c>
      <c r="C14" s="2" t="s">
        <v>149</v>
      </c>
    </row>
    <row r="15" ht="12.75">
      <c r="C15" s="2" t="s">
        <v>150</v>
      </c>
    </row>
    <row r="16" ht="12.75">
      <c r="C16" s="2" t="s">
        <v>151</v>
      </c>
    </row>
  </sheetData>
  <sheetProtection/>
  <mergeCells count="34">
    <mergeCell ref="A1:T1"/>
    <mergeCell ref="A2:C2"/>
    <mergeCell ref="A4:A6"/>
    <mergeCell ref="B4:B6"/>
    <mergeCell ref="C4:C6"/>
    <mergeCell ref="P5:P6"/>
    <mergeCell ref="M4:N4"/>
    <mergeCell ref="T4:T6"/>
    <mergeCell ref="L5:L6"/>
    <mergeCell ref="O5:O6"/>
    <mergeCell ref="B12:J12"/>
    <mergeCell ref="E4:E6"/>
    <mergeCell ref="G4:G6"/>
    <mergeCell ref="D4:D6"/>
    <mergeCell ref="F4:F6"/>
    <mergeCell ref="J5:J6"/>
    <mergeCell ref="I4:J4"/>
    <mergeCell ref="I5:I6"/>
    <mergeCell ref="O4:R4"/>
    <mergeCell ref="R5:R6"/>
    <mergeCell ref="Q5:Q6"/>
    <mergeCell ref="N5:N6"/>
    <mergeCell ref="H4:H6"/>
    <mergeCell ref="K5:K6"/>
    <mergeCell ref="G3:V3"/>
    <mergeCell ref="Z4:Z6"/>
    <mergeCell ref="W4:W6"/>
    <mergeCell ref="Y4:Y6"/>
    <mergeCell ref="X4:X6"/>
    <mergeCell ref="V4:V6"/>
    <mergeCell ref="K4:L4"/>
    <mergeCell ref="M5:M6"/>
    <mergeCell ref="U4:U6"/>
    <mergeCell ref="S4:S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Утева</cp:lastModifiedBy>
  <cp:lastPrinted>2020-11-10T15:14:56Z</cp:lastPrinted>
  <dcterms:created xsi:type="dcterms:W3CDTF">2012-12-21T07:11:44Z</dcterms:created>
  <dcterms:modified xsi:type="dcterms:W3CDTF">2022-11-21T07:46:15Z</dcterms:modified>
  <cp:category/>
  <cp:version/>
  <cp:contentType/>
  <cp:contentStatus/>
</cp:coreProperties>
</file>